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8580" tabRatio="890" activeTab="4"/>
  </bookViews>
  <sheets>
    <sheet name="SI_2(1)" sheetId="1" r:id="rId1"/>
    <sheet name="SI_2(2)" sheetId="2" r:id="rId2"/>
    <sheet name="SI_2(3)" sheetId="3" r:id="rId3"/>
    <sheet name="t15(2)" sheetId="4" r:id="rId4"/>
    <sheet name="t15(3)" sheetId="5" r:id="rId5"/>
  </sheets>
  <externalReferences>
    <externalReference r:id="rId8"/>
  </externalReferences>
  <definedNames>
    <definedName name="_xlnm.Print_Area" localSheetId="0">'SI_2(1)'!$A$1:$L$209</definedName>
    <definedName name="_xlnm.Print_Area" localSheetId="1">'SI_2(2)'!$A$1:$L$209</definedName>
    <definedName name="_xlnm.Print_Area" localSheetId="2">'SI_2(3)'!$A$1:$L$209</definedName>
    <definedName name="_xlnm.Print_Area" localSheetId="3">'t15(2)'!$A$1:$G$48</definedName>
    <definedName name="_xlnm.Print_Area" localSheetId="4">'t15(3)'!$A$1:$G$48</definedName>
    <definedName name="CODI_ISTITUZIONE" localSheetId="0">#REF!</definedName>
    <definedName name="CODI_ISTITUZIONE" localSheetId="1">#REF!</definedName>
    <definedName name="CODI_ISTITUZIONE" localSheetId="2">#REF!</definedName>
    <definedName name="CODI_ISTITUZIONE">#REF!</definedName>
    <definedName name="CODI_ISTITUZIONE2" localSheetId="1">#REF!</definedName>
    <definedName name="CODI_ISTITUZIONE2" localSheetId="3">#REF!</definedName>
    <definedName name="CODI_ISTITUZIONE2" localSheetId="4">#REF!</definedName>
    <definedName name="CODI_ISTITUZIONE2">#REF!</definedName>
    <definedName name="DESC_ISTITUZIONE" localSheetId="0">#REF!</definedName>
    <definedName name="DESC_ISTITUZIONE" localSheetId="1">#REF!</definedName>
    <definedName name="DESC_ISTITUZIONE" localSheetId="2">#REF!</definedName>
    <definedName name="DESC_ISTITUZIONE">#REF!</definedName>
    <definedName name="DESC_ISTITUZIONE2" localSheetId="1">#REF!</definedName>
    <definedName name="DESC_ISTITUZIONE2" localSheetId="3">#REF!</definedName>
    <definedName name="DESC_ISTITUZIONE2" localSheetId="4">#REF!</definedName>
    <definedName name="DESC_ISTITUZIONE2">#REF!</definedName>
    <definedName name="_xlnm.Print_Titles" localSheetId="3">'t15(2)'!$4:$5</definedName>
    <definedName name="_xlnm.Print_Titles" localSheetId="4">'t15(3)'!$4:$5</definedName>
  </definedNames>
  <calcPr fullCalcOnLoad="1"/>
</workbook>
</file>

<file path=xl/sharedStrings.xml><?xml version="1.0" encoding="utf-8"?>
<sst xmlns="http://schemas.openxmlformats.org/spreadsheetml/2006/main" count="635" uniqueCount="300">
  <si>
    <t>Altro</t>
  </si>
  <si>
    <t>STRAORDINARIO</t>
  </si>
  <si>
    <t>giorno (gg)</t>
  </si>
  <si>
    <t>mese (mm)</t>
  </si>
  <si>
    <t>anno (aaaa)</t>
  </si>
  <si>
    <t xml:space="preserve">     </t>
  </si>
  <si>
    <t>PROGRESSIONI ORIZZONTALI NELL'ANNO DI RILEVAZIONE</t>
  </si>
  <si>
    <r>
      <t xml:space="preserve">Specificare i </t>
    </r>
    <r>
      <rPr>
        <b/>
        <sz val="11"/>
        <rFont val="Arial"/>
        <family val="2"/>
      </rPr>
      <t xml:space="preserve">criteri di selettività </t>
    </r>
    <r>
      <rPr>
        <sz val="11"/>
        <rFont val="Arial"/>
        <family val="2"/>
      </rPr>
      <t xml:space="preserve">utilizzati per le </t>
    </r>
    <r>
      <rPr>
        <b/>
        <sz val="11"/>
        <rFont val="Arial"/>
        <family val="2"/>
      </rPr>
      <t xml:space="preserve">progressioni orizzontali avvenute nell'anno </t>
    </r>
    <r>
      <rPr>
        <sz val="11"/>
        <rFont val="Arial"/>
        <family val="2"/>
      </rPr>
      <t>dando loro un peso percentuale:</t>
    </r>
  </si>
  <si>
    <t>Anzianità</t>
  </si>
  <si>
    <t>Formazione</t>
  </si>
  <si>
    <t>Totale</t>
  </si>
  <si>
    <t>Nell'ambito delle procedure per le progressioni orizzontali, quanti sono stati i dipendenti che vi hanno concorso?</t>
  </si>
  <si>
    <t>Progressioni orizzontali effettuate nell'anno di rilevazione</t>
  </si>
  <si>
    <t>numero progressioni</t>
  </si>
  <si>
    <t>importo complessivo</t>
  </si>
  <si>
    <t>Totale progressioni orizzontali effettuate</t>
  </si>
  <si>
    <t xml:space="preserve">Totale Importo </t>
  </si>
  <si>
    <t>PRODUTTIVITA' EROGATA NELL'ANNO DI RILEVAZIONE</t>
  </si>
  <si>
    <r>
      <t xml:space="preserve">81 Specificare in termini percentuali la rilevanza di ciascun </t>
    </r>
    <r>
      <rPr>
        <b/>
        <sz val="11"/>
        <rFont val="Arial"/>
        <family val="2"/>
      </rPr>
      <t>criterio</t>
    </r>
    <r>
      <rPr>
        <sz val="11"/>
        <rFont val="Arial"/>
        <family val="2"/>
      </rPr>
      <t xml:space="preserve"> adottato per valutare la </t>
    </r>
    <r>
      <rPr>
        <b/>
        <sz val="11"/>
        <rFont val="Arial"/>
        <family val="2"/>
      </rPr>
      <t>produttività individuale (o  il merito)</t>
    </r>
    <r>
      <rPr>
        <sz val="11"/>
        <rFont val="Arial"/>
        <family val="2"/>
      </rPr>
      <t>.</t>
    </r>
  </si>
  <si>
    <t>Ore lavorate</t>
  </si>
  <si>
    <t>Corsi frequentati</t>
  </si>
  <si>
    <t>Importo totale erogato relativo alla produttività individuale (o al merito)</t>
  </si>
  <si>
    <t>Numero dei progetti proposti ai fini della produttività collettiva</t>
  </si>
  <si>
    <t>Numero dei progetti realizzati ai fini della produttività collettiva</t>
  </si>
  <si>
    <t>Importo totale destinato al pagamento della produttività collettiva</t>
  </si>
  <si>
    <t>Numero dei dipendenti beneficiari della produttività collettiva</t>
  </si>
  <si>
    <t>POSIZIONI NELL'ANNO DI RILEVAZIONE</t>
  </si>
  <si>
    <t>Dettaglio delle posizioni organizzative in essere al 31.12</t>
  </si>
  <si>
    <t>TOTALE</t>
  </si>
  <si>
    <t>DESCRIZIONE</t>
  </si>
  <si>
    <t>CODICE</t>
  </si>
  <si>
    <t>(*) tutti gli importi vanno indicati in euro e al netto degli oneri sociali (contributi ed IRAP) a carico del datore di lavoro</t>
  </si>
  <si>
    <t>SQUADRATURA 5</t>
  </si>
  <si>
    <t>IMPORTI</t>
  </si>
  <si>
    <t>SI</t>
  </si>
  <si>
    <t>NO</t>
  </si>
  <si>
    <t>Non compilare</t>
  </si>
  <si>
    <t>MACROCATEGORIA:</t>
  </si>
  <si>
    <t>VALORI</t>
  </si>
  <si>
    <t>F999</t>
  </si>
  <si>
    <t>RETRIBUZIONE DI RISULTATO</t>
  </si>
  <si>
    <t>ND</t>
  </si>
  <si>
    <t xml:space="preserve">       SCHEDA INFORMATIVA 2</t>
  </si>
  <si>
    <t>MONITORAGGIO DEL CONTRATTO INTEGRATIVO</t>
  </si>
  <si>
    <t xml:space="preserve">              Scheda unificata ex art. 40 bis, comma 2 del d.lgs. n.165/2001</t>
  </si>
  <si>
    <t xml:space="preserve">         e art. 67, comma 9, d.l. n.112/2008 convertito nella legge n.133/2008</t>
  </si>
  <si>
    <t>FONDO: LE DOMANDE SEGUENTI SONO RELATIVE AL FONDO COMUNICATO IN TABELLA 15</t>
  </si>
  <si>
    <t>Non Compilare</t>
  </si>
  <si>
    <t>Le fasce individuate dall'Istituzione sono superiori a 4?</t>
  </si>
  <si>
    <t>N. posizioni</t>
  </si>
  <si>
    <t>Valore unitario</t>
  </si>
  <si>
    <t>RISULTATO</t>
  </si>
  <si>
    <t>Numero dei dirigenti beneficiari del valore massimo delle retribuzioni di risultato</t>
  </si>
  <si>
    <t>Numero dei dirigenti beneficiari del valore minimo delle retribuzioni di risultato</t>
  </si>
  <si>
    <t>RILEVAZIONE CEPEL</t>
  </si>
  <si>
    <t>In questo spazio l'organo di controllo può inserire notizie aggiuntive o commenti (max 500 caratteri)</t>
  </si>
  <si>
    <t>MEDICI</t>
  </si>
  <si>
    <t>ME</t>
  </si>
  <si>
    <t>DIRIGENTI NON MEDICI</t>
  </si>
  <si>
    <t>NM</t>
  </si>
  <si>
    <t>L'affidamento delle posizioni organizzative è avvenuto tramite provvedimento del dirigente?</t>
  </si>
  <si>
    <t>Tramite provvedimento dell'organo di vertice?</t>
  </si>
  <si>
    <t>Attraverso un bando ed una successiva procedura comparativa?</t>
  </si>
  <si>
    <t>Sulla base di altri fattori?</t>
  </si>
  <si>
    <t>Area A / Categoria A / Fascia I</t>
  </si>
  <si>
    <t>Area B / Categoria B / Fascia II</t>
  </si>
  <si>
    <t>Area C / Categoria C / Fascia III</t>
  </si>
  <si>
    <t>Area D / Categoria D</t>
  </si>
  <si>
    <t>Data certificazione positiva revisori dei conti dell'accordo annuale vigente:</t>
  </si>
  <si>
    <t>Data entrata in vigore dell'Accordo annuale vigente:</t>
  </si>
  <si>
    <t>Indicare il numero di posizioni coperte al 31.12 per ciascuna fascia ed il corrispondente valore unitario della retribuzione di posizione:</t>
  </si>
  <si>
    <t>RISULTATO REGOLATO DALL'ACCORDO ANNUALE SULL'UTILIZZO DELLE RISORSE</t>
  </si>
  <si>
    <t>Le retribuzioni di risultato sono correlate alla valutazione della prestazione dei dirigenti?</t>
  </si>
  <si>
    <t>Sono utilizzati giudizi del nucleo di valutazione o di altro analogo organismo per la valutazione della retribuzione di risultato?</t>
  </si>
  <si>
    <t>Sono utilizzati ai fini della valutazione dei dirigenti meccanismi di confronto con le performance di altri enti ("benchmarking")?</t>
  </si>
  <si>
    <t>E' stata preventivamente verificata la sussistenza del requisito di cui all'art. 9, comma 1 del CCNL</t>
  </si>
  <si>
    <t>11/04/2008 ai fini delle progressioni orizzontali secondo la disciplina dell'art. 5 del CCNL del 31/03/1999?</t>
  </si>
  <si>
    <t>Titolo di studio</t>
  </si>
  <si>
    <t>Titoli di servizio</t>
  </si>
  <si>
    <t>Prova</t>
  </si>
  <si>
    <t>Area A</t>
  </si>
  <si>
    <t>Area B</t>
  </si>
  <si>
    <t>Area C</t>
  </si>
  <si>
    <t>Area D</t>
  </si>
  <si>
    <t>Responsabilità assunte</t>
  </si>
  <si>
    <t>Numero totale dei dipendenti beneficiari degli importi relativi alla produttività (o al merito)</t>
  </si>
  <si>
    <t>Importo minimo individuale erogato relativo alla produttività (o al merito)</t>
  </si>
  <si>
    <t>Numero dei dipendenti beneficiari dell'importo minimo relativo alla produttività (o al merito)</t>
  </si>
  <si>
    <t>Importo massimo individuale erogato relativo alla produttività  (o al merito)</t>
  </si>
  <si>
    <t>Numero dei dipendenti beneficiari dell'importo massimo relativo alla produttività (o al merito)</t>
  </si>
  <si>
    <t>Sono stati costituiti i nuclei di valutazione per il personale dirigente?</t>
  </si>
  <si>
    <t>In forma singola</t>
  </si>
  <si>
    <t>In forma associata</t>
  </si>
  <si>
    <t>Viene effettuata la valutazione delle prestazioni e dei risultati dei dipendenti (art. 14 CCNL 23/12/1999)?</t>
  </si>
  <si>
    <t>PERSONALE NON DIRIGENTE</t>
  </si>
  <si>
    <t xml:space="preserve">Le retribuzioni di risultato sono correlate al raggiungimento degli obiettivi </t>
  </si>
  <si>
    <t>assegnati ai dirigenti?</t>
  </si>
  <si>
    <t>Valore massimo delle retribuzioni di risultato</t>
  </si>
  <si>
    <t>Valore minimo delle retribuzioni di risultato</t>
  </si>
  <si>
    <t>Nell'ambito delle procedure per le progressioni orizzontali dell'anno, quanti sono stati i dipendenti che vi hanno concorso?</t>
  </si>
  <si>
    <t xml:space="preserve">(le percentuali vanno calcolate con riferimento al totale dei dipendenti </t>
  </si>
  <si>
    <t>dell' Area / Categoria / Fascia al 31/12 dell'anno precedente)</t>
  </si>
  <si>
    <t>Percentuale</t>
  </si>
  <si>
    <t>PRODUTTIVITA' REGOLATA DALL'ACCORDO ANNUALE SULL'UTILIZZO DELLE RISORSE</t>
  </si>
  <si>
    <t>Importo totale destinato alla produttività individuale che si desume dall'accordo annuale sull'utilizzo delle risorse</t>
  </si>
  <si>
    <t>Viene effettuata la valutazione delle prestazioni e dei risultati dei dipendenti (art. 6 CCNL 31/03/1999)?</t>
  </si>
  <si>
    <t>Qual è il valore massimo in perc. dell’indennità di risultato rispetto all’indennità di posizione (art.10, comma 3 CCNL 31/03/1999)?</t>
  </si>
  <si>
    <t>Costituzione fondi per la contrattazione integrativa (*)</t>
  </si>
  <si>
    <t>Destinazione fondi per la contrattazione integrativa (*)</t>
  </si>
  <si>
    <t>Totale Risorse fisse</t>
  </si>
  <si>
    <t>Risorse variabili</t>
  </si>
  <si>
    <t>Totale Risorse variabili</t>
  </si>
  <si>
    <t>F948</t>
  </si>
  <si>
    <t>F951</t>
  </si>
  <si>
    <t>F994</t>
  </si>
  <si>
    <t>F996</t>
  </si>
  <si>
    <t>U263</t>
  </si>
  <si>
    <t>U996</t>
  </si>
  <si>
    <t>U265</t>
  </si>
  <si>
    <t>U267</t>
  </si>
  <si>
    <t>U268</t>
  </si>
  <si>
    <t>U269</t>
  </si>
  <si>
    <t>U270</t>
  </si>
  <si>
    <t>F954</t>
  </si>
  <si>
    <t>F955</t>
  </si>
  <si>
    <t>F990</t>
  </si>
  <si>
    <t>F991</t>
  </si>
  <si>
    <t>U271</t>
  </si>
  <si>
    <t>U272</t>
  </si>
  <si>
    <t>U273</t>
  </si>
  <si>
    <t>U274</t>
  </si>
  <si>
    <t>U275</t>
  </si>
  <si>
    <t>F958</t>
  </si>
  <si>
    <t>F992</t>
  </si>
  <si>
    <t>F989</t>
  </si>
  <si>
    <t>F960</t>
  </si>
  <si>
    <t>F961</t>
  </si>
  <si>
    <t>F962</t>
  </si>
  <si>
    <t>IMPORTO CONSOLIDATO AL 31.12.07 (ART. 9 C. 1 CCNL 08-09)</t>
  </si>
  <si>
    <t>DA F.DO  COND LAV RAZ.STAB.SERVIZI(ART50 C2 L C CCNL 98-01)</t>
  </si>
  <si>
    <t>INCR. DOT. ORG. O NUOVI SERV. (ART. 53 - POSIZ - CCNL 98-01)</t>
  </si>
  <si>
    <t>ALTRE RISORSE FONDO POSIZIONE / PARTE FISSA</t>
  </si>
  <si>
    <t>DECURTAZIONE FONDO POSIZIONE / PARTE FISSA</t>
  </si>
  <si>
    <t>IMPORTO CONSOLIDATO AL 31.12.07 (ART. 10 C. 1 CCNL 08-09)</t>
  </si>
  <si>
    <t>F70G</t>
  </si>
  <si>
    <t>INCR. DOT. ORG. O NUOVI SERV (ART. 53 -COND LAV- CCNL 98-01)</t>
  </si>
  <si>
    <t>ALTRE RISORSE FONDO CONDIZIONI LAVORO / PARTE FISSA</t>
  </si>
  <si>
    <t>A F.DO POSIZ DECURT PER RAZ.STAB.SERV.(ART51 C4 CCNL 98-01)</t>
  </si>
  <si>
    <t>DECURTAZIONE FONDO CONDIZIONI LAVORO / PARTE FISSA</t>
  </si>
  <si>
    <r>
      <rPr>
        <b/>
        <sz val="12"/>
        <rFont val="Arial"/>
        <family val="2"/>
      </rPr>
      <t>Fondo trattamento accessorio condizioni di lavoro</t>
    </r>
    <r>
      <rPr>
        <b/>
        <sz val="10"/>
        <rFont val="Arial"/>
        <family val="2"/>
      </rPr>
      <t xml:space="preserve">
</t>
    </r>
    <r>
      <rPr>
        <i/>
        <sz val="10"/>
        <rFont val="Arial"/>
        <family val="2"/>
      </rPr>
      <t>Risorse fisse aventi carattere di certezza e stabilità</t>
    </r>
  </si>
  <si>
    <r>
      <rPr>
        <b/>
        <sz val="12"/>
        <rFont val="Arial"/>
        <family val="2"/>
      </rPr>
      <t>Fondo retrib. risultato e qualità prestazione individuale</t>
    </r>
    <r>
      <rPr>
        <b/>
        <sz val="10"/>
        <rFont val="Arial"/>
        <family val="2"/>
      </rPr>
      <t xml:space="preserve">
</t>
    </r>
    <r>
      <rPr>
        <i/>
        <sz val="10"/>
        <rFont val="Arial"/>
        <family val="2"/>
      </rPr>
      <t>Risorse fisse aventi carattere di certezza e stabilità</t>
    </r>
  </si>
  <si>
    <t>INCR. DOT. ORG. O NUOVI SERV. (ART53 -RISULTATO- CCNL 98-01)</t>
  </si>
  <si>
    <t>ALTRE RISORSE FONDO RISULTATO / PARTE FISSA</t>
  </si>
  <si>
    <t>DECURTAZIONE FONDO RISULTATO / PARTE FISSA</t>
  </si>
  <si>
    <t>SPEC. DISP. DI LEGGE (ART. 52 C. 5 L. A CCNL 98-01)</t>
  </si>
  <si>
    <t>PROGRAMMI CONCORDATI (ART. 52 C. 5 L. B CCNL 98-01)</t>
  </si>
  <si>
    <t>ECONOMIE DI GESTIONE (ART. 52 C. 4 L. B CCNL 98-01)</t>
  </si>
  <si>
    <t>ALTRE RISORSE FONDO RISULTATO / PARTE VARIABILE</t>
  </si>
  <si>
    <t>SOMME NON UTILIZZATE FONDO ANNO PRECEDENTE</t>
  </si>
  <si>
    <t>DECURTAZIONE FONDO RISULTATO / PARTE VARIABILE</t>
  </si>
  <si>
    <t>Totale Destinazioni non contrattate dal CI di rif.to</t>
  </si>
  <si>
    <t>RETRIBUZIONE DI POSIZIONE UNIFICATA</t>
  </si>
  <si>
    <t>SPECIFICO TRATTAMENTO ECONOMICO</t>
  </si>
  <si>
    <t>INDENNITÀ DI INCARICO DI DIREZIONE DI STRUTTURA COMPLESSA</t>
  </si>
  <si>
    <t>ALTRI ISTITUTI FONDO POSIZIONE</t>
  </si>
  <si>
    <t>Destinazioni contrattate specificamente dal CI di rif.to</t>
  </si>
  <si>
    <t>Totale Destinazioni contrattate dal CI di rif.to</t>
  </si>
  <si>
    <t>RETRIBUZIONE DI POSIZIONE PARTE VARIABILE AZ.LE - CONTR</t>
  </si>
  <si>
    <t>ALTRI ISTITUTI FONDO POSIZIONE - CONTR.</t>
  </si>
  <si>
    <t>(eventuali) Destinazioni ancora da regolare</t>
  </si>
  <si>
    <t>Totale Destinazioni ancora da regolare</t>
  </si>
  <si>
    <t>RISORSE ANCORA DA CONTRATTARE FONDO POSIZIONE</t>
  </si>
  <si>
    <r>
      <rPr>
        <b/>
        <sz val="12"/>
        <rFont val="Arial"/>
        <family val="2"/>
      </rPr>
      <t>Fondo trattamento accessorio condizioni di lavoro</t>
    </r>
    <r>
      <rPr>
        <b/>
        <sz val="10"/>
        <rFont val="Arial"/>
        <family val="2"/>
      </rPr>
      <t xml:space="preserve">
</t>
    </r>
    <r>
      <rPr>
        <i/>
        <sz val="10"/>
        <rFont val="Arial"/>
        <family val="2"/>
      </rPr>
      <t>Destinazioni non contrattate specificamente dal CI di rif.to</t>
    </r>
  </si>
  <si>
    <t>INDENNITÀ CONDIZIONI DI LAVORO</t>
  </si>
  <si>
    <t>STRAORDINARIO - CONTR</t>
  </si>
  <si>
    <t>INDENNITÀ CONDIZIONI DI LAVORO - CONTR</t>
  </si>
  <si>
    <t>RISORSE ANCORA DA CONTRATTARE FONDO CONDIZIONI DI LAVORO</t>
  </si>
  <si>
    <r>
      <rPr>
        <b/>
        <sz val="12"/>
        <rFont val="Arial"/>
        <family val="2"/>
      </rPr>
      <t>Fondo retrib. risultato e qualità prestazione individuale</t>
    </r>
    <r>
      <rPr>
        <b/>
        <sz val="10"/>
        <rFont val="Arial"/>
        <family val="2"/>
      </rPr>
      <t xml:space="preserve">
</t>
    </r>
    <r>
      <rPr>
        <i/>
        <sz val="10"/>
        <rFont val="Arial"/>
        <family val="2"/>
      </rPr>
      <t>Destinazioni non contrattate specificamente dal CI di rif.to</t>
    </r>
  </si>
  <si>
    <t>U449</t>
  </si>
  <si>
    <t>RETRIBUZIONE PER SPECIFICHE DISPOSIZIONI DI LEGGE</t>
  </si>
  <si>
    <t>COMPENSO PER QUALITÀ PRESTAZIONE INDIVIDUALE</t>
  </si>
  <si>
    <t>U582</t>
  </si>
  <si>
    <t>ALTRI ISTITUTI FONDO RISULTATO</t>
  </si>
  <si>
    <t>Destinazioni contrattate specificamente dal CI di rifer.to</t>
  </si>
  <si>
    <t>Totale Destinazioni contrattate dal CI di rifer.to</t>
  </si>
  <si>
    <t>RETRIBUZIONE DI RISULTATO - CONTR.</t>
  </si>
  <si>
    <t>U446</t>
  </si>
  <si>
    <t>RETRIBUZIONE PER SPECIFICHE DISPOSIZIONI DI LEGGE - CONTR</t>
  </si>
  <si>
    <t>U583</t>
  </si>
  <si>
    <t>COMPENSO PER QUALITÀ PRESTAZIONE INDIVIDUALE - CONTR</t>
  </si>
  <si>
    <t>ALTRI ISTITUTI FONDO RISULTATO - CONTR.</t>
  </si>
  <si>
    <t>RISORSE ANCORA DA CONTRATTARE FONDO RISULTATO</t>
  </si>
  <si>
    <t>IMPORTO CONSOLIDATO AL 31.12.07 (ART. 8 C. 1 CCNL 08-09)</t>
  </si>
  <si>
    <t>INCREMENTI CCNL 08-09 (ART. 8 C. 2)</t>
  </si>
  <si>
    <t>F73G</t>
  </si>
  <si>
    <t>ASSEGNI E MAT. EC. PERS CESS (ART50 C2 LD, C3 LB CCNL 98-01)</t>
  </si>
  <si>
    <t>RIA PERSONALE CESSATO (ART 50 C 2 L E, C 3 L D CCNL 98-01)</t>
  </si>
  <si>
    <r>
      <rPr>
        <b/>
        <sz val="12"/>
        <rFont val="Arial"/>
        <family val="2"/>
      </rPr>
      <t>Fondo retrib. posizione, equiparazione, specifico tratt...</t>
    </r>
    <r>
      <rPr>
        <b/>
        <sz val="10"/>
        <rFont val="Arial"/>
        <family val="2"/>
      </rPr>
      <t xml:space="preserve">
</t>
    </r>
    <r>
      <rPr>
        <i/>
        <sz val="10"/>
        <rFont val="Arial"/>
        <family val="2"/>
      </rPr>
      <t>Risorse fisse aventi carattere di certezza e stabilità</t>
    </r>
  </si>
  <si>
    <t>INCREMENTI CCNL 08-09 (ART. 10 C. 2)</t>
  </si>
  <si>
    <t>F74G</t>
  </si>
  <si>
    <t>LIQUID. SENTENZE FAVOR. ALL'ENTE (ART. 52 C. 8 CCNL 98-01)</t>
  </si>
  <si>
    <r>
      <rPr>
        <b/>
        <sz val="12"/>
        <rFont val="Arial"/>
        <family val="2"/>
      </rPr>
      <t>Fondo retrib. posizione, equiparazione, specifico tratt...</t>
    </r>
    <r>
      <rPr>
        <b/>
        <sz val="10"/>
        <rFont val="Arial"/>
        <family val="2"/>
      </rPr>
      <t xml:space="preserve">
</t>
    </r>
    <r>
      <rPr>
        <i/>
        <sz val="10"/>
        <rFont val="Arial"/>
        <family val="2"/>
      </rPr>
      <t>Destinazioni non contrattate specificamente dal CI di rif.to</t>
    </r>
  </si>
  <si>
    <t>INCREMENTI CCNL 08-09 (ART. 9 C. 2)</t>
  </si>
  <si>
    <t>F02A</t>
  </si>
  <si>
    <t>RID. STABILE DOT. ORGANICA (ART. 31 C. 2 L. A CCNL 02-05)</t>
  </si>
  <si>
    <t>F03A</t>
  </si>
  <si>
    <t>DA F.DO COND LAV RAZ. STAB. SERVIZI(ART31 C2 L B CCNL 02-05)</t>
  </si>
  <si>
    <t>F04A</t>
  </si>
  <si>
    <t>RIA PERS. CESS. RAGIONE D'ANNO (ART3 C3 L.A P.3 CCNL 00-01)</t>
  </si>
  <si>
    <t>F05A</t>
  </si>
  <si>
    <t>INCR. DOT. ORG. O NUOVI SERV. (ART 39 C8-F FASCE-CCNL 98-01)</t>
  </si>
  <si>
    <t>F06A</t>
  </si>
  <si>
    <t>ALTRE RISORSE FONDO FASCE / PARTE FISSA</t>
  </si>
  <si>
    <t>F982</t>
  </si>
  <si>
    <t>DECURTAZIONE FONDO FASCE / PARTE FISSA</t>
  </si>
  <si>
    <t>F980</t>
  </si>
  <si>
    <r>
      <rPr>
        <b/>
        <sz val="12"/>
        <rFont val="Arial"/>
        <family val="2"/>
      </rPr>
      <t xml:space="preserve">Fondo fasce, pos. org., ex ind. qualif. e ind. prof.le spec.
</t>
    </r>
    <r>
      <rPr>
        <i/>
        <sz val="10"/>
        <rFont val="Arial"/>
        <family val="2"/>
      </rPr>
      <t>Risorse fisse aventi carattere di certezza e stabilità</t>
    </r>
  </si>
  <si>
    <r>
      <rPr>
        <b/>
        <sz val="12"/>
        <rFont val="Arial"/>
        <family val="2"/>
      </rPr>
      <t>Fondo straord. e partic. condiz. disagio peric. o danno</t>
    </r>
    <r>
      <rPr>
        <b/>
        <sz val="10"/>
        <rFont val="Arial"/>
        <family val="2"/>
      </rPr>
      <t xml:space="preserve">
</t>
    </r>
    <r>
      <rPr>
        <i/>
        <sz val="10"/>
        <rFont val="Arial"/>
        <family val="2"/>
      </rPr>
      <t>Risorse fisse aventi carattere di certezza e stabilità</t>
    </r>
  </si>
  <si>
    <r>
      <rPr>
        <b/>
        <sz val="12"/>
        <rFont val="Arial"/>
        <family val="2"/>
      </rPr>
      <t>Fondo prod. coll. miglior. serv. e premio qual. prest. ind.</t>
    </r>
    <r>
      <rPr>
        <b/>
        <sz val="10"/>
        <rFont val="Arial"/>
        <family val="2"/>
      </rPr>
      <t xml:space="preserve">
</t>
    </r>
    <r>
      <rPr>
        <i/>
        <sz val="10"/>
        <rFont val="Arial"/>
        <family val="2"/>
      </rPr>
      <t>Risorse fisse aventi carattere di certezza e stabilità</t>
    </r>
  </si>
  <si>
    <r>
      <rPr>
        <b/>
        <sz val="12"/>
        <rFont val="Arial"/>
        <family val="2"/>
      </rPr>
      <t>Fondo fasce, pos. org., ex ind. qualif. e ind. prof.le spec.</t>
    </r>
    <r>
      <rPr>
        <b/>
        <sz val="10"/>
        <rFont val="Arial"/>
        <family val="2"/>
      </rPr>
      <t xml:space="preserve">
</t>
    </r>
    <r>
      <rPr>
        <i/>
        <sz val="10"/>
        <rFont val="Arial"/>
        <family val="2"/>
      </rPr>
      <t>Destinazioni non contrattate specificamente dal CI di rif.to</t>
    </r>
  </si>
  <si>
    <r>
      <rPr>
        <b/>
        <sz val="12"/>
        <rFont val="Arial"/>
        <family val="2"/>
      </rPr>
      <t>Fondo straord. e partic. condiz. disagio peric. o danno</t>
    </r>
    <r>
      <rPr>
        <b/>
        <sz val="10"/>
        <rFont val="Arial"/>
        <family val="2"/>
      </rPr>
      <t xml:space="preserve">
</t>
    </r>
    <r>
      <rPr>
        <i/>
        <sz val="10"/>
        <rFont val="Arial"/>
        <family val="2"/>
      </rPr>
      <t>Destinazioni non contrattate specificamente dal CI di rif.to</t>
    </r>
  </si>
  <si>
    <r>
      <rPr>
        <b/>
        <sz val="12"/>
        <rFont val="Arial"/>
        <family val="2"/>
      </rPr>
      <t>Fondo prod. coll. miglior. serv. e premio qual. prest. ind.</t>
    </r>
    <r>
      <rPr>
        <b/>
        <sz val="10"/>
        <rFont val="Arial"/>
        <family val="2"/>
      </rPr>
      <t xml:space="preserve">
</t>
    </r>
    <r>
      <rPr>
        <i/>
        <sz val="10"/>
        <rFont val="Arial"/>
        <family val="2"/>
      </rPr>
      <t>Destinazioni non contrattate specificamente dal CI di rif.to</t>
    </r>
  </si>
  <si>
    <t>IMPORTO CONSOLIDATO AL 31.12.07 (ART. 7 C. 1 CCNL 08-09)</t>
  </si>
  <si>
    <t>F07A</t>
  </si>
  <si>
    <t>INCR DOT ORG. O NUOVI SERV. (ART39 C8 -COND LAV- CCNL 98-01)</t>
  </si>
  <si>
    <t>F08A</t>
  </si>
  <si>
    <t>A F.DO FASCE DEC. PER RAZ STAB SERV(ART31 C2 L B CCNL 02-05)</t>
  </si>
  <si>
    <t>F981</t>
  </si>
  <si>
    <t>INCR. DOT. ORG. O NUOVI SERV. (ART39 C8 -F PROD- CCNL 98-01)</t>
  </si>
  <si>
    <t>F10A</t>
  </si>
  <si>
    <t>ALTRE RISORSE FONDO PRODUTTIVITÀ / PARTE FISSA</t>
  </si>
  <si>
    <t>F984</t>
  </si>
  <si>
    <t>DECURTAZIONE FONDO PRODUTTIVITÀ / PARTE FISSA</t>
  </si>
  <si>
    <t>F983</t>
  </si>
  <si>
    <t>SPEC. DISP. DI LEGGE (ART. 30 C. 3 L. B CCNL 02-05)</t>
  </si>
  <si>
    <t>F12A</t>
  </si>
  <si>
    <t>PROGRAMMI CONCORDATI (ART. 30 C. 3 L. C CCNL 02-05)</t>
  </si>
  <si>
    <t>F13A</t>
  </si>
  <si>
    <t>ECONOMIE DI GESTIONE (ART. 30 C. 3 L. D CCNL 02-05)</t>
  </si>
  <si>
    <t>F14A</t>
  </si>
  <si>
    <t>RIA ACC. PERS. CESS. ANNO PREC(ART.3 C.3 L.A P.2 CCNL 00-01)</t>
  </si>
  <si>
    <t>F75G</t>
  </si>
  <si>
    <t>ALTRE RISORSE FONDO PRODUTTIVITÀ / PARTE VARIABILE</t>
  </si>
  <si>
    <t>F988</t>
  </si>
  <si>
    <t>DECURTAZIONE FONDO PRODUTTIVITÀ / PARTE VARIABILE</t>
  </si>
  <si>
    <t>F985</t>
  </si>
  <si>
    <t>U255</t>
  </si>
  <si>
    <t>POSIZIONI ORGANIZZATIVE</t>
  </si>
  <si>
    <t>U893</t>
  </si>
  <si>
    <t>INDENNITÀ DI RESPONSABILITÀ / PROFESSIONALITÀ</t>
  </si>
  <si>
    <t>U08A</t>
  </si>
  <si>
    <t>ALTRI ISTITUTI FONDO FASCE</t>
  </si>
  <si>
    <t>U304</t>
  </si>
  <si>
    <t>PROGRESSIONI ORIZZONTALI - CONTR</t>
  </si>
  <si>
    <t>U515</t>
  </si>
  <si>
    <t>POSIZIONI ORGANIZZATIVE - CONTR</t>
  </si>
  <si>
    <t>U885</t>
  </si>
  <si>
    <t>ALTRI ISTITUTI FONDO FASCE - CONTR.</t>
  </si>
  <si>
    <t>U298</t>
  </si>
  <si>
    <t>RISORSE ANCORA DA CONTRATTARE FONDO FASCE</t>
  </si>
  <si>
    <t>U306</t>
  </si>
  <si>
    <t>INDENNITÀ TURNO, RISCHIO, DISAGIO ECC.</t>
  </si>
  <si>
    <t>U257</t>
  </si>
  <si>
    <t>INDENNITÀ TURNO, RISCHIO, DISAGIO ECC. - CONTR</t>
  </si>
  <si>
    <t>U254</t>
  </si>
  <si>
    <t>PRODUTTIVITÀ / PERFORMANCE COLLETTIVA</t>
  </si>
  <si>
    <t>U09A</t>
  </si>
  <si>
    <t>PRODUTTIVITÀ / PERFORMANCE INDIVIDUALE</t>
  </si>
  <si>
    <t>U10A</t>
  </si>
  <si>
    <t>ALTRI ISTITUTI FONDO PRODUTTIVITÀ</t>
  </si>
  <si>
    <t>U324</t>
  </si>
  <si>
    <t>PRODUTTIVITÀ / PERFORMANCE COLLETTIVA - CONTR</t>
  </si>
  <si>
    <t>U252</t>
  </si>
  <si>
    <t>PRODUTTIVITÀ / PERFORMANCE INDIVIDUALE - CONTR</t>
  </si>
  <si>
    <t>U253</t>
  </si>
  <si>
    <t>ALTRI ISTITUTI FONDO PRODUTTIVITÀ - CONTR.</t>
  </si>
  <si>
    <t>U319</t>
  </si>
  <si>
    <t>RISORSE ANCORA DA CONTRATTARE FONDO PRODUTTIVITÀ</t>
  </si>
  <si>
    <t>U326</t>
  </si>
  <si>
    <t>RID. STAB. DOT. ORGANICA (ART.50 C.2 L.A-C.3 L.A CCNL 98-01)</t>
  </si>
  <si>
    <t>PROGRESSIONI ORIZZONTALI</t>
  </si>
  <si>
    <t>F986</t>
  </si>
  <si>
    <t>F987</t>
  </si>
  <si>
    <t>U277</t>
  </si>
  <si>
    <t>U278</t>
  </si>
  <si>
    <t>U280</t>
  </si>
  <si>
    <t>U281</t>
  </si>
  <si>
    <t>U282</t>
  </si>
  <si>
    <t>F965</t>
  </si>
  <si>
    <t>F967</t>
  </si>
  <si>
    <t>F968</t>
  </si>
  <si>
    <t>F963</t>
  </si>
  <si>
    <t>F01A</t>
  </si>
  <si>
    <t>F09A</t>
  </si>
  <si>
    <t>Anno di riferimento dell'accordo annuale vigente alla data di compilazione o aggiornamento della presente scheda:</t>
  </si>
  <si>
    <t>Le retribuzioni di risultato sono correlate alla valutazione della prestazione dei dirigenti medici e veterinari?</t>
  </si>
  <si>
    <t>Sono utilizzati indicatori di risultato attinenti all'Ufficio o all'Azienda nel suo complesso per la valutazione della retribuzione di risultato?</t>
  </si>
  <si>
    <t>Finanziamento della spesa per posizioni organizzative riportate in tabella 13 a carico del fondo</t>
  </si>
  <si>
    <t>È stata preventivamente verificata la sussistenza del requisito di cui all'art. 3, c.1 Ccnl 10.4.2008 ai fini delle progressioni orizzontali secondo la disciplina dell'art. 35 del Ccnl 7.4.1999?</t>
  </si>
  <si>
    <t>Importo totale destinato alla produttività collettiva / progetti che si desume dall'accordo annuale sull'utilizzo delle risorse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</si>
</sst>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(* #,##0_);_(* \(#,##0\);_(* &quot;-&quot;_);_(@_)"/>
    <numFmt numFmtId="167" formatCode="_(&quot;$&quot;* #,##0_);_(&quot;$&quot;* \(#,##0\);_(&quot;$&quot;* &quot;-&quot;_);_(@_)"/>
    <numFmt numFmtId="168" formatCode="00000"/>
    <numFmt numFmtId="169" formatCode="#,##0.000"/>
    <numFmt numFmtId="170" formatCode="#,##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%"/>
    <numFmt numFmtId="176" formatCode="#,##0.0;[Red]\-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00"/>
    <numFmt numFmtId="185" formatCode="&quot;L.&quot;\ #,##0;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d\ mmmm\ yyyy"/>
    <numFmt numFmtId="191" formatCode="[$€]\ #,##0;[Red]\-[$€]\ #,##0"/>
    <numFmt numFmtId="192" formatCode=";;;"/>
    <numFmt numFmtId="193" formatCode="0.0"/>
    <numFmt numFmtId="194" formatCode="#,###"/>
    <numFmt numFmtId="195" formatCode="#,###;[Red]\-#,###"/>
    <numFmt numFmtId="196" formatCode="[$-410]dddd\ d\ mmmm\ yyyy"/>
    <numFmt numFmtId="197" formatCode="h\.mm\.ss"/>
    <numFmt numFmtId="198" formatCode="_-* #,##0.0_-;\-* #,##0.0_-;_-* &quot;-&quot;??_-;_-@_-"/>
    <numFmt numFmtId="199" formatCode="_-* #,##0_-;\-* #,##0_-;_-* &quot;-&quot;??_-;_-@_-"/>
    <numFmt numFmtId="200" formatCode="#,##0;\-#,##0;&quot; &quot;"/>
    <numFmt numFmtId="201" formatCode="#,##0.00;\-#,##0.00;&quot; &quot;"/>
    <numFmt numFmtId="202" formatCode="#,###.00;\-#,###.00;;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.00_);_(&quot;$&quot;* \(#,##0.00\);_(&quot;$&quot;* &quot;-&quot;??_);_(@_)"/>
    <numFmt numFmtId="208" formatCode="_(* #,##0.00_);_(* \(#,##0.00\);_(* &quot;-&quot;??_);_(@_)"/>
  </numFmts>
  <fonts count="71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11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7"/>
      <name val="MS Serif"/>
      <family val="1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b/>
      <sz val="14"/>
      <color indexed="10"/>
      <name val="Helv"/>
      <family val="0"/>
    </font>
    <font>
      <b/>
      <i/>
      <sz val="12"/>
      <name val="Arial"/>
      <family val="2"/>
    </font>
    <font>
      <sz val="14"/>
      <name val="Helv"/>
      <family val="0"/>
    </font>
    <font>
      <b/>
      <sz val="14"/>
      <name val="Helv"/>
      <family val="0"/>
    </font>
    <font>
      <sz val="10"/>
      <name val="Courier"/>
      <family val="3"/>
    </font>
    <font>
      <sz val="15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8"/>
      <name val="Tahoma"/>
      <family val="2"/>
    </font>
    <font>
      <sz val="12"/>
      <name val="Courier"/>
      <family val="3"/>
    </font>
    <font>
      <b/>
      <sz val="16"/>
      <name val="Arial"/>
      <family val="2"/>
    </font>
    <font>
      <sz val="12"/>
      <name val="Times New Roman"/>
      <family val="1"/>
    </font>
    <font>
      <sz val="11"/>
      <name val="Courier"/>
      <family val="3"/>
    </font>
    <font>
      <b/>
      <sz val="10"/>
      <color indexed="10"/>
      <name val="Arial"/>
      <family val="2"/>
    </font>
    <font>
      <sz val="8"/>
      <color indexed="8"/>
      <name val="Trebuchet MS"/>
      <family val="2"/>
    </font>
    <font>
      <sz val="8"/>
      <color indexed="10"/>
      <name val="Trebuchet MS"/>
      <family val="2"/>
    </font>
    <font>
      <b/>
      <sz val="18"/>
      <color indexed="8"/>
      <name val="Arial"/>
      <family val="2"/>
    </font>
    <font>
      <sz val="8"/>
      <color indexed="10"/>
      <name val="Helv"/>
      <family val="0"/>
    </font>
    <font>
      <sz val="11"/>
      <name val="Helv"/>
      <family val="0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b/>
      <sz val="8"/>
      <name val="Trebuchet MS"/>
      <family val="2"/>
    </font>
    <font>
      <b/>
      <sz val="10"/>
      <color indexed="10"/>
      <name val="Helv"/>
      <family val="0"/>
    </font>
    <font>
      <b/>
      <sz val="8"/>
      <color indexed="8"/>
      <name val="Trebuchet MS"/>
      <family val="2"/>
    </font>
    <font>
      <sz val="11"/>
      <color indexed="8"/>
      <name val="Trebuchet MS"/>
      <family val="2"/>
    </font>
    <font>
      <b/>
      <sz val="9"/>
      <color indexed="10"/>
      <name val="Arial"/>
      <family val="2"/>
    </font>
    <font>
      <sz val="10"/>
      <color indexed="9"/>
      <name val="Courier"/>
      <family val="3"/>
    </font>
    <font>
      <sz val="10"/>
      <color indexed="8"/>
      <name val="Courier"/>
      <family val="3"/>
    </font>
    <font>
      <i/>
      <sz val="10"/>
      <name val="Arial"/>
      <family val="2"/>
    </font>
    <font>
      <sz val="10"/>
      <color indexed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4" borderId="0" applyNumberFormat="0" applyBorder="0" applyAlignment="0" applyProtection="0"/>
    <xf numFmtId="0" fontId="52" fillId="6" borderId="0" applyNumberFormat="0" applyBorder="0" applyAlignment="0" applyProtection="0"/>
    <xf numFmtId="0" fontId="52" fillId="3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4" borderId="0" applyNumberFormat="0" applyBorder="0" applyAlignment="0" applyProtection="0"/>
    <xf numFmtId="0" fontId="53" fillId="6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8" borderId="0" applyNumberFormat="0" applyBorder="0" applyAlignment="0" applyProtection="0"/>
    <xf numFmtId="0" fontId="53" fillId="6" borderId="0" applyNumberFormat="0" applyBorder="0" applyAlignment="0" applyProtection="0"/>
    <xf numFmtId="0" fontId="53" fillId="3" borderId="0" applyNumberFormat="0" applyBorder="0" applyAlignment="0" applyProtection="0"/>
    <xf numFmtId="0" fontId="54" fillId="11" borderId="1" applyNumberFormat="0" applyAlignment="0" applyProtection="0"/>
    <xf numFmtId="0" fontId="55" fillId="0" borderId="2" applyNumberFormat="0" applyFill="0" applyAlignment="0" applyProtection="0"/>
    <xf numFmtId="0" fontId="56" fillId="12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13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191" fontId="0" fillId="0" borderId="0" applyFont="0" applyFill="0" applyBorder="0" applyAlignment="0" applyProtection="0"/>
    <xf numFmtId="0" fontId="57" fillId="7" borderId="1" applyNumberFormat="0" applyAlignment="0" applyProtection="0"/>
    <xf numFmtId="40" fontId="4" fillId="0" borderId="0" applyFont="0" applyFill="0" applyBorder="0" applyAlignment="0" applyProtection="0"/>
    <xf numFmtId="41" fontId="31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165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0" fillId="4" borderId="4" applyNumberFormat="0" applyFont="0" applyAlignment="0" applyProtection="0"/>
    <xf numFmtId="0" fontId="59" fillId="11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17" borderId="0" applyNumberFormat="0" applyBorder="0" applyAlignment="0" applyProtection="0"/>
    <xf numFmtId="0" fontId="67" fillId="6" borderId="0" applyNumberFormat="0" applyBorder="0" applyAlignment="0" applyProtection="0"/>
    <xf numFmtId="164" fontId="4" fillId="0" borderId="0" applyFont="0" applyFill="0" applyBorder="0" applyAlignment="0" applyProtection="0"/>
    <xf numFmtId="188" fontId="3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06">
    <xf numFmtId="0" fontId="0" fillId="0" borderId="0" xfId="0" applyAlignment="1">
      <alignment/>
    </xf>
    <xf numFmtId="0" fontId="13" fillId="0" borderId="10" xfId="0" applyFont="1" applyFill="1" applyBorder="1" applyAlignment="1" applyProtection="1">
      <alignment horizontal="center"/>
      <protection/>
    </xf>
    <xf numFmtId="0" fontId="15" fillId="18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left"/>
      <protection/>
    </xf>
    <xf numFmtId="0" fontId="8" fillId="18" borderId="13" xfId="0" applyFont="1" applyFill="1" applyBorder="1" applyAlignment="1" applyProtection="1">
      <alignment horizontal="right" vertical="center"/>
      <protection/>
    </xf>
    <xf numFmtId="0" fontId="13" fillId="0" borderId="14" xfId="0" applyFont="1" applyFill="1" applyBorder="1" applyAlignment="1" applyProtection="1">
      <alignment horizontal="center"/>
      <protection/>
    </xf>
    <xf numFmtId="3" fontId="0" fillId="0" borderId="15" xfId="0" applyNumberForma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right" vertical="top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18" borderId="11" xfId="0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Continuous"/>
      <protection/>
    </xf>
    <xf numFmtId="0" fontId="6" fillId="0" borderId="14" xfId="0" applyFont="1" applyFill="1" applyBorder="1" applyAlignment="1" applyProtection="1">
      <alignment horizontal="centerContinuous"/>
      <protection/>
    </xf>
    <xf numFmtId="0" fontId="6" fillId="0" borderId="15" xfId="0" applyFont="1" applyFill="1" applyBorder="1" applyAlignment="1" applyProtection="1">
      <alignment horizontal="centerContinuous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/>
      <protection/>
    </xf>
    <xf numFmtId="192" fontId="6" fillId="0" borderId="0" xfId="0" applyNumberFormat="1" applyFont="1" applyBorder="1" applyAlignment="1" applyProtection="1">
      <alignment/>
      <protection/>
    </xf>
    <xf numFmtId="194" fontId="8" fillId="0" borderId="16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36" fillId="19" borderId="17" xfId="54" applyFont="1" applyFill="1" applyBorder="1" applyAlignment="1">
      <alignment horizontal="center" readingOrder="1"/>
      <protection/>
    </xf>
    <xf numFmtId="0" fontId="36" fillId="19" borderId="0" xfId="54" applyFont="1" applyFill="1" applyBorder="1" applyAlignment="1">
      <alignment horizontal="left" readingOrder="1"/>
      <protection/>
    </xf>
    <xf numFmtId="0" fontId="36" fillId="19" borderId="0" xfId="54" applyFont="1" applyFill="1" applyBorder="1" applyAlignment="1">
      <alignment horizontal="left"/>
      <protection/>
    </xf>
    <xf numFmtId="0" fontId="36" fillId="19" borderId="18" xfId="54" applyFont="1" applyFill="1" applyBorder="1" applyAlignment="1">
      <alignment vertical="top"/>
      <protection/>
    </xf>
    <xf numFmtId="0" fontId="36" fillId="19" borderId="18" xfId="54" applyFont="1" applyFill="1" applyBorder="1" applyAlignment="1">
      <alignment horizontal="left" vertical="top"/>
      <protection/>
    </xf>
    <xf numFmtId="165" fontId="29" fillId="0" borderId="0" xfId="57" applyNumberFormat="1" applyFont="1" applyAlignment="1" applyProtection="1">
      <alignment horizontal="right" vertical="center"/>
      <protection/>
    </xf>
    <xf numFmtId="165" fontId="26" fillId="0" borderId="0" xfId="57" applyNumberFormat="1" applyFont="1" applyAlignment="1" applyProtection="1">
      <alignment vertical="center"/>
      <protection/>
    </xf>
    <xf numFmtId="165" fontId="25" fillId="0" borderId="0" xfId="57" applyNumberFormat="1" applyFont="1" applyAlignment="1" applyProtection="1">
      <alignment vertical="center"/>
      <protection/>
    </xf>
    <xf numFmtId="165" fontId="27" fillId="0" borderId="0" xfId="57" applyNumberFormat="1" applyFont="1" applyFill="1" applyBorder="1" applyAlignment="1" applyProtection="1">
      <alignment horizontal="center" vertical="center" wrapText="1"/>
      <protection/>
    </xf>
    <xf numFmtId="0" fontId="17" fillId="0" borderId="0" xfId="51" applyFont="1" applyProtection="1">
      <alignment/>
      <protection/>
    </xf>
    <xf numFmtId="0" fontId="0" fillId="0" borderId="0" xfId="51" applyProtection="1">
      <alignment/>
      <protection/>
    </xf>
    <xf numFmtId="0" fontId="0" fillId="0" borderId="0" xfId="51" applyBorder="1" applyAlignment="1" applyProtection="1">
      <alignment/>
      <protection/>
    </xf>
    <xf numFmtId="0" fontId="0" fillId="0" borderId="19" xfId="51" applyBorder="1" applyAlignment="1" applyProtection="1">
      <alignment/>
      <protection/>
    </xf>
    <xf numFmtId="165" fontId="12" fillId="0" borderId="0" xfId="55" applyNumberFormat="1" applyFont="1" applyFill="1" applyBorder="1" applyAlignment="1" applyProtection="1">
      <alignment horizontal="left"/>
      <protection/>
    </xf>
    <xf numFmtId="165" fontId="12" fillId="0" borderId="0" xfId="55" applyNumberFormat="1" applyFont="1" applyFill="1" applyBorder="1" applyAlignment="1" applyProtection="1">
      <alignment horizontal="left" wrapText="1"/>
      <protection/>
    </xf>
    <xf numFmtId="165" fontId="12" fillId="0" borderId="0" xfId="55" applyNumberFormat="1" applyFont="1" applyFill="1" applyBorder="1" applyAlignment="1" applyProtection="1">
      <alignment horizontal="left" vertical="top"/>
      <protection/>
    </xf>
    <xf numFmtId="0" fontId="17" fillId="0" borderId="17" xfId="51" applyFont="1" applyBorder="1" applyProtection="1">
      <alignment/>
      <protection/>
    </xf>
    <xf numFmtId="0" fontId="0" fillId="0" borderId="17" xfId="51" applyBorder="1" applyProtection="1">
      <alignment/>
      <protection/>
    </xf>
    <xf numFmtId="0" fontId="0" fillId="0" borderId="0" xfId="51" applyBorder="1" applyProtection="1">
      <alignment/>
      <protection/>
    </xf>
    <xf numFmtId="0" fontId="17" fillId="0" borderId="0" xfId="51" applyFont="1" applyBorder="1" applyProtection="1">
      <alignment/>
      <protection/>
    </xf>
    <xf numFmtId="0" fontId="0" fillId="0" borderId="20" xfId="51" applyBorder="1" applyProtection="1">
      <alignment/>
      <protection/>
    </xf>
    <xf numFmtId="165" fontId="24" fillId="0" borderId="0" xfId="55" applyNumberFormat="1" applyBorder="1" applyAlignment="1" applyProtection="1">
      <alignment vertical="center"/>
      <protection/>
    </xf>
    <xf numFmtId="165" fontId="12" fillId="0" borderId="0" xfId="55" applyNumberFormat="1" applyFont="1" applyBorder="1" applyAlignment="1" applyProtection="1">
      <alignment vertical="top"/>
      <protection/>
    </xf>
    <xf numFmtId="165" fontId="12" fillId="0" borderId="0" xfId="55" applyNumberFormat="1" applyFont="1" applyBorder="1" applyAlignment="1" applyProtection="1">
      <alignment vertical="center"/>
      <protection/>
    </xf>
    <xf numFmtId="165" fontId="12" fillId="0" borderId="19" xfId="55" applyNumberFormat="1" applyFont="1" applyBorder="1" applyAlignment="1" applyProtection="1">
      <alignment vertical="center"/>
      <protection/>
    </xf>
    <xf numFmtId="0" fontId="0" fillId="0" borderId="19" xfId="51" applyBorder="1" applyProtection="1">
      <alignment/>
      <protection/>
    </xf>
    <xf numFmtId="0" fontId="0" fillId="0" borderId="0" xfId="51" applyFill="1" applyBorder="1" applyAlignment="1" applyProtection="1">
      <alignment/>
      <protection/>
    </xf>
    <xf numFmtId="0" fontId="0" fillId="0" borderId="0" xfId="51" applyAlignment="1" applyProtection="1">
      <alignment/>
      <protection/>
    </xf>
    <xf numFmtId="0" fontId="37" fillId="0" borderId="0" xfId="51" applyNumberFormat="1" applyFont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 wrapText="1"/>
      <protection/>
    </xf>
    <xf numFmtId="0" fontId="38" fillId="0" borderId="0" xfId="51" applyFont="1" applyBorder="1" applyAlignment="1" applyProtection="1">
      <alignment/>
      <protection/>
    </xf>
    <xf numFmtId="0" fontId="32" fillId="0" borderId="0" xfId="51" applyFont="1" applyBorder="1" applyAlignment="1" applyProtection="1">
      <alignment/>
      <protection/>
    </xf>
    <xf numFmtId="0" fontId="0" fillId="0" borderId="19" xfId="51" applyBorder="1" applyAlignment="1" applyProtection="1">
      <alignment wrapText="1"/>
      <protection/>
    </xf>
    <xf numFmtId="0" fontId="38" fillId="0" borderId="0" xfId="51" applyFont="1" applyBorder="1" applyAlignment="1" applyProtection="1">
      <alignment wrapText="1"/>
      <protection/>
    </xf>
    <xf numFmtId="0" fontId="32" fillId="0" borderId="0" xfId="51" applyFont="1" applyBorder="1" applyAlignment="1" applyProtection="1">
      <alignment wrapText="1"/>
      <protection/>
    </xf>
    <xf numFmtId="0" fontId="0" fillId="0" borderId="0" xfId="51" applyBorder="1" applyAlignment="1" applyProtection="1">
      <alignment wrapText="1"/>
      <protection/>
    </xf>
    <xf numFmtId="0" fontId="39" fillId="19" borderId="21" xfId="54" applyFont="1" applyFill="1" applyBorder="1" applyAlignment="1" applyProtection="1">
      <alignment horizontal="left" vertical="center" readingOrder="1"/>
      <protection/>
    </xf>
    <xf numFmtId="0" fontId="36" fillId="19" borderId="17" xfId="54" applyFont="1" applyFill="1" applyBorder="1" applyAlignment="1" applyProtection="1">
      <alignment horizontal="center" readingOrder="1"/>
      <protection/>
    </xf>
    <xf numFmtId="0" fontId="36" fillId="19" borderId="0" xfId="54" applyFont="1" applyFill="1" applyBorder="1" applyAlignment="1" applyProtection="1">
      <alignment horizontal="left" readingOrder="1"/>
      <protection/>
    </xf>
    <xf numFmtId="0" fontId="36" fillId="19" borderId="0" xfId="54" applyFont="1" applyFill="1" applyBorder="1" applyAlignment="1" applyProtection="1">
      <alignment horizontal="left"/>
      <protection/>
    </xf>
    <xf numFmtId="0" fontId="36" fillId="19" borderId="18" xfId="54" applyFont="1" applyFill="1" applyBorder="1" applyAlignment="1" applyProtection="1">
      <alignment vertical="top"/>
      <protection/>
    </xf>
    <xf numFmtId="0" fontId="36" fillId="19" borderId="18" xfId="54" applyFont="1" applyFill="1" applyBorder="1" applyAlignment="1" applyProtection="1">
      <alignment horizontal="left" vertical="top"/>
      <protection/>
    </xf>
    <xf numFmtId="165" fontId="25" fillId="0" borderId="0" xfId="57" applyNumberFormat="1" applyFont="1" applyAlignment="1" applyProtection="1">
      <alignment horizontal="right" vertical="center"/>
      <protection/>
    </xf>
    <xf numFmtId="0" fontId="12" fillId="0" borderId="0" xfId="52" applyFont="1" applyFill="1" applyBorder="1" applyAlignment="1" applyProtection="1">
      <alignment horizontal="left" wrapText="1"/>
      <protection/>
    </xf>
    <xf numFmtId="0" fontId="38" fillId="0" borderId="0" xfId="51" applyFont="1" applyBorder="1" applyAlignment="1" applyProtection="1">
      <alignment horizontal="left"/>
      <protection/>
    </xf>
    <xf numFmtId="0" fontId="38" fillId="0" borderId="0" xfId="51" applyFont="1" applyBorder="1" applyAlignment="1" applyProtection="1">
      <alignment horizontal="left" wrapText="1"/>
      <protection/>
    </xf>
    <xf numFmtId="0" fontId="0" fillId="0" borderId="20" xfId="51" applyBorder="1" applyAlignment="1" applyProtection="1">
      <alignment wrapText="1"/>
      <protection/>
    </xf>
    <xf numFmtId="0" fontId="35" fillId="0" borderId="19" xfId="54" applyFont="1" applyBorder="1" applyAlignment="1" applyProtection="1">
      <alignment wrapText="1"/>
      <protection/>
    </xf>
    <xf numFmtId="192" fontId="24" fillId="0" borderId="0" xfId="57" applyNumberFormat="1" applyFont="1" applyAlignment="1" applyProtection="1">
      <alignment vertical="center"/>
      <protection locked="0"/>
    </xf>
    <xf numFmtId="165" fontId="25" fillId="0" borderId="0" xfId="57" applyNumberFormat="1" applyFont="1" applyAlignment="1" applyProtection="1">
      <alignment vertical="center"/>
      <protection locked="0"/>
    </xf>
    <xf numFmtId="165" fontId="25" fillId="0" borderId="0" xfId="57" applyNumberFormat="1" applyFont="1" applyAlignment="1" applyProtection="1">
      <alignment vertical="center"/>
      <protection hidden="1" locked="0"/>
    </xf>
    <xf numFmtId="0" fontId="37" fillId="0" borderId="0" xfId="51" applyNumberFormat="1" applyFont="1" applyAlignment="1" applyProtection="1">
      <alignment vertical="center" wrapText="1"/>
      <protection locked="0"/>
    </xf>
    <xf numFmtId="0" fontId="44" fillId="0" borderId="0" xfId="51" applyNumberFormat="1" applyFont="1" applyAlignment="1" applyProtection="1">
      <alignment vertical="center" wrapText="1"/>
      <protection locked="0"/>
    </xf>
    <xf numFmtId="0" fontId="37" fillId="0" borderId="0" xfId="51" applyFont="1" applyAlignment="1" applyProtection="1">
      <alignment horizontal="center" vertical="center" wrapText="1"/>
      <protection locked="0"/>
    </xf>
    <xf numFmtId="0" fontId="37" fillId="0" borderId="0" xfId="51" applyNumberFormat="1" applyFont="1" applyBorder="1" applyAlignment="1" applyProtection="1">
      <alignment vertical="center"/>
      <protection locked="0"/>
    </xf>
    <xf numFmtId="0" fontId="37" fillId="0" borderId="0" xfId="51" applyNumberFormat="1" applyFont="1" applyAlignment="1" applyProtection="1">
      <alignment vertical="center"/>
      <protection locked="0"/>
    </xf>
    <xf numFmtId="0" fontId="17" fillId="0" borderId="18" xfId="51" applyFont="1" applyBorder="1" applyProtection="1">
      <alignment/>
      <protection/>
    </xf>
    <xf numFmtId="165" fontId="29" fillId="19" borderId="22" xfId="58" applyNumberFormat="1" applyFont="1" applyFill="1" applyBorder="1" applyAlignment="1" applyProtection="1">
      <alignment horizontal="right" vertical="center"/>
      <protection/>
    </xf>
    <xf numFmtId="165" fontId="14" fillId="19" borderId="17" xfId="58" applyNumberFormat="1" applyFont="1" applyFill="1" applyBorder="1" applyAlignment="1" applyProtection="1">
      <alignment vertical="center"/>
      <protection/>
    </xf>
    <xf numFmtId="165" fontId="14" fillId="19" borderId="23" xfId="58" applyNumberFormat="1" applyFont="1" applyFill="1" applyBorder="1" applyAlignment="1" applyProtection="1">
      <alignment vertical="center"/>
      <protection/>
    </xf>
    <xf numFmtId="192" fontId="24" fillId="0" borderId="0" xfId="58" applyNumberFormat="1" applyFont="1" applyAlignment="1" applyProtection="1">
      <alignment vertical="center"/>
      <protection locked="0"/>
    </xf>
    <xf numFmtId="165" fontId="24" fillId="0" borderId="0" xfId="58" applyNumberFormat="1" applyAlignment="1" applyProtection="1">
      <alignment vertical="center"/>
      <protection hidden="1" locked="0"/>
    </xf>
    <xf numFmtId="165" fontId="24" fillId="0" borderId="0" xfId="58" applyNumberFormat="1" applyAlignment="1" applyProtection="1">
      <alignment vertical="center"/>
      <protection/>
    </xf>
    <xf numFmtId="165" fontId="29" fillId="19" borderId="24" xfId="58" applyNumberFormat="1" applyFont="1" applyFill="1" applyBorder="1" applyAlignment="1" applyProtection="1">
      <alignment horizontal="right" vertical="center"/>
      <protection/>
    </xf>
    <xf numFmtId="165" fontId="14" fillId="19" borderId="0" xfId="58" applyNumberFormat="1" applyFont="1" applyFill="1" applyBorder="1" applyAlignment="1" applyProtection="1">
      <alignment vertical="center"/>
      <protection/>
    </xf>
    <xf numFmtId="165" fontId="14" fillId="19" borderId="19" xfId="58" applyNumberFormat="1" applyFont="1" applyFill="1" applyBorder="1" applyAlignment="1" applyProtection="1">
      <alignment vertical="center"/>
      <protection/>
    </xf>
    <xf numFmtId="165" fontId="24" fillId="19" borderId="0" xfId="58" applyNumberFormat="1" applyFill="1" applyBorder="1" applyAlignment="1" applyProtection="1">
      <alignment vertical="center"/>
      <protection/>
    </xf>
    <xf numFmtId="165" fontId="29" fillId="19" borderId="25" xfId="58" applyNumberFormat="1" applyFont="1" applyFill="1" applyBorder="1" applyAlignment="1" applyProtection="1">
      <alignment horizontal="right" vertical="top"/>
      <protection/>
    </xf>
    <xf numFmtId="165" fontId="14" fillId="19" borderId="18" xfId="58" applyNumberFormat="1" applyFont="1" applyFill="1" applyBorder="1" applyAlignment="1" applyProtection="1">
      <alignment vertical="top"/>
      <protection/>
    </xf>
    <xf numFmtId="165" fontId="14" fillId="19" borderId="20" xfId="58" applyNumberFormat="1" applyFont="1" applyFill="1" applyBorder="1" applyAlignment="1" applyProtection="1">
      <alignment vertical="top"/>
      <protection/>
    </xf>
    <xf numFmtId="192" fontId="24" fillId="0" borderId="0" xfId="58" applyNumberFormat="1" applyFont="1" applyAlignment="1" applyProtection="1">
      <alignment vertical="top"/>
      <protection locked="0"/>
    </xf>
    <xf numFmtId="165" fontId="24" fillId="0" borderId="0" xfId="58" applyNumberFormat="1" applyAlignment="1" applyProtection="1">
      <alignment vertical="top"/>
      <protection hidden="1" locked="0"/>
    </xf>
    <xf numFmtId="165" fontId="24" fillId="0" borderId="0" xfId="58" applyNumberFormat="1" applyAlignment="1" applyProtection="1">
      <alignment vertical="top"/>
      <protection/>
    </xf>
    <xf numFmtId="165" fontId="29" fillId="0" borderId="0" xfId="58" applyNumberFormat="1" applyFont="1" applyAlignment="1" applyProtection="1">
      <alignment horizontal="right" vertical="center"/>
      <protection/>
    </xf>
    <xf numFmtId="165" fontId="14" fillId="0" borderId="0" xfId="58" applyNumberFormat="1" applyFont="1" applyAlignment="1" applyProtection="1">
      <alignment vertical="center"/>
      <protection/>
    </xf>
    <xf numFmtId="165" fontId="29" fillId="0" borderId="0" xfId="58" applyNumberFormat="1" applyFont="1" applyAlignment="1" applyProtection="1">
      <alignment vertical="center"/>
      <protection/>
    </xf>
    <xf numFmtId="165" fontId="30" fillId="0" borderId="0" xfId="58" applyNumberFormat="1" applyFont="1" applyAlignment="1" applyProtection="1">
      <alignment horizontal="left" vertical="center"/>
      <protection/>
    </xf>
    <xf numFmtId="165" fontId="26" fillId="0" borderId="0" xfId="58" applyNumberFormat="1" applyFont="1" applyAlignment="1" applyProtection="1">
      <alignment vertical="center"/>
      <protection/>
    </xf>
    <xf numFmtId="165" fontId="30" fillId="0" borderId="0" xfId="58" applyNumberFormat="1" applyFont="1" applyAlignment="1" applyProtection="1">
      <alignment vertical="center"/>
      <protection/>
    </xf>
    <xf numFmtId="165" fontId="25" fillId="0" borderId="0" xfId="58" applyNumberFormat="1" applyFont="1" applyAlignment="1" applyProtection="1">
      <alignment vertical="center"/>
      <protection/>
    </xf>
    <xf numFmtId="165" fontId="27" fillId="0" borderId="0" xfId="58" applyNumberFormat="1" applyFont="1" applyFill="1" applyBorder="1" applyAlignment="1" applyProtection="1">
      <alignment vertical="center"/>
      <protection/>
    </xf>
    <xf numFmtId="165" fontId="26" fillId="0" borderId="0" xfId="58" applyNumberFormat="1" applyFont="1" applyFill="1" applyBorder="1" applyAlignment="1" applyProtection="1">
      <alignment vertical="center"/>
      <protection/>
    </xf>
    <xf numFmtId="165" fontId="25" fillId="0" borderId="0" xfId="58" applyNumberFormat="1" applyFont="1" applyAlignment="1" applyProtection="1">
      <alignment vertical="center"/>
      <protection locked="0"/>
    </xf>
    <xf numFmtId="165" fontId="25" fillId="0" borderId="0" xfId="58" applyNumberFormat="1" applyFont="1" applyAlignment="1" applyProtection="1">
      <alignment vertical="center"/>
      <protection hidden="1" locked="0"/>
    </xf>
    <xf numFmtId="165" fontId="29" fillId="0" borderId="0" xfId="58" applyNumberFormat="1" applyFont="1" applyBorder="1" applyAlignment="1" applyProtection="1">
      <alignment horizontal="right" vertical="center"/>
      <protection/>
    </xf>
    <xf numFmtId="165" fontId="27" fillId="20" borderId="10" xfId="58" applyNumberFormat="1" applyFont="1" applyFill="1" applyBorder="1" applyAlignment="1" applyProtection="1">
      <alignment horizontal="left" vertical="center"/>
      <protection/>
    </xf>
    <xf numFmtId="165" fontId="27" fillId="0" borderId="0" xfId="58" applyNumberFormat="1" applyFont="1" applyFill="1" applyBorder="1" applyAlignment="1" applyProtection="1">
      <alignment horizontal="left" vertical="center"/>
      <protection/>
    </xf>
    <xf numFmtId="165" fontId="24" fillId="0" borderId="0" xfId="58" applyNumberFormat="1" applyAlignment="1" applyProtection="1">
      <alignment vertical="center"/>
      <protection locked="0"/>
    </xf>
    <xf numFmtId="165" fontId="29" fillId="0" borderId="22" xfId="58" applyNumberFormat="1" applyFont="1" applyBorder="1" applyAlignment="1" applyProtection="1">
      <alignment horizontal="right" vertical="center"/>
      <protection/>
    </xf>
    <xf numFmtId="165" fontId="12" fillId="0" borderId="17" xfId="58" applyNumberFormat="1" applyFont="1" applyBorder="1" applyAlignment="1" applyProtection="1">
      <alignment vertical="center"/>
      <protection/>
    </xf>
    <xf numFmtId="165" fontId="14" fillId="0" borderId="17" xfId="58" applyNumberFormat="1" applyFont="1" applyBorder="1" applyAlignment="1" applyProtection="1">
      <alignment vertical="center"/>
      <protection/>
    </xf>
    <xf numFmtId="165" fontId="7" fillId="5" borderId="10" xfId="58" applyNumberFormat="1" applyFont="1" applyFill="1" applyBorder="1" applyAlignment="1" applyProtection="1">
      <alignment horizontal="center" vertical="center"/>
      <protection/>
    </xf>
    <xf numFmtId="0" fontId="7" fillId="5" borderId="21" xfId="53" applyFont="1" applyFill="1" applyBorder="1" applyAlignment="1" applyProtection="1">
      <alignment horizontal="center" vertical="center"/>
      <protection/>
    </xf>
    <xf numFmtId="0" fontId="7" fillId="5" borderId="26" xfId="53" applyFont="1" applyFill="1" applyBorder="1" applyAlignment="1" applyProtection="1">
      <alignment horizontal="center" vertical="center"/>
      <protection/>
    </xf>
    <xf numFmtId="165" fontId="29" fillId="0" borderId="24" xfId="58" applyNumberFormat="1" applyFont="1" applyBorder="1" applyAlignment="1" applyProtection="1">
      <alignment horizontal="right"/>
      <protection/>
    </xf>
    <xf numFmtId="165" fontId="12" fillId="11" borderId="14" xfId="58" applyNumberFormat="1" applyFont="1" applyFill="1" applyBorder="1" applyAlignment="1" applyProtection="1">
      <alignment vertical="center"/>
      <protection locked="0"/>
    </xf>
    <xf numFmtId="165" fontId="24" fillId="0" borderId="0" xfId="58" applyNumberFormat="1" applyAlignment="1" applyProtection="1">
      <alignment/>
      <protection locked="0"/>
    </xf>
    <xf numFmtId="165" fontId="24" fillId="0" borderId="0" xfId="58" applyNumberFormat="1" applyAlignment="1" applyProtection="1">
      <alignment/>
      <protection hidden="1" locked="0"/>
    </xf>
    <xf numFmtId="165" fontId="24" fillId="0" borderId="0" xfId="58" applyNumberFormat="1" applyAlignment="1" applyProtection="1">
      <alignment/>
      <protection/>
    </xf>
    <xf numFmtId="165" fontId="12" fillId="0" borderId="14" xfId="58" applyNumberFormat="1" applyFont="1" applyFill="1" applyBorder="1" applyAlignment="1" applyProtection="1">
      <alignment vertical="center"/>
      <protection locked="0"/>
    </xf>
    <xf numFmtId="165" fontId="12" fillId="0" borderId="0" xfId="58" applyNumberFormat="1" applyFont="1" applyFill="1" applyBorder="1" applyAlignment="1" applyProtection="1">
      <alignment horizontal="left" vertical="top"/>
      <protection/>
    </xf>
    <xf numFmtId="165" fontId="12" fillId="0" borderId="0" xfId="58" applyNumberFormat="1" applyFont="1" applyFill="1" applyBorder="1" applyAlignment="1" applyProtection="1">
      <alignment horizontal="left"/>
      <protection/>
    </xf>
    <xf numFmtId="165" fontId="12" fillId="0" borderId="0" xfId="58" applyNumberFormat="1" applyFont="1" applyFill="1" applyBorder="1" applyAlignment="1" applyProtection="1">
      <alignment horizontal="left" vertical="center"/>
      <protection/>
    </xf>
    <xf numFmtId="165" fontId="14" fillId="0" borderId="0" xfId="58" applyNumberFormat="1" applyFont="1" applyFill="1" applyBorder="1" applyAlignment="1" applyProtection="1">
      <alignment vertical="center"/>
      <protection/>
    </xf>
    <xf numFmtId="165" fontId="7" fillId="21" borderId="14" xfId="58" applyNumberFormat="1" applyFont="1" applyFill="1" applyBorder="1" applyAlignment="1" applyProtection="1">
      <alignment horizontal="center" vertical="center"/>
      <protection/>
    </xf>
    <xf numFmtId="165" fontId="29" fillId="0" borderId="24" xfId="58" applyNumberFormat="1" applyFont="1" applyBorder="1" applyAlignment="1" applyProtection="1">
      <alignment horizontal="right" vertical="center"/>
      <protection/>
    </xf>
    <xf numFmtId="1" fontId="12" fillId="7" borderId="14" xfId="58" applyNumberFormat="1" applyFont="1" applyFill="1" applyBorder="1" applyAlignment="1" applyProtection="1">
      <alignment vertical="center"/>
      <protection locked="0"/>
    </xf>
    <xf numFmtId="165" fontId="14" fillId="0" borderId="0" xfId="58" applyNumberFormat="1" applyFont="1" applyFill="1" applyBorder="1" applyAlignment="1" applyProtection="1">
      <alignment/>
      <protection/>
    </xf>
    <xf numFmtId="165" fontId="14" fillId="0" borderId="19" xfId="58" applyNumberFormat="1" applyFont="1" applyFill="1" applyBorder="1" applyAlignment="1" applyProtection="1">
      <alignment/>
      <protection/>
    </xf>
    <xf numFmtId="2" fontId="12" fillId="7" borderId="14" xfId="58" applyNumberFormat="1" applyFont="1" applyFill="1" applyBorder="1" applyAlignment="1" applyProtection="1">
      <alignment vertical="center"/>
      <protection locked="0"/>
    </xf>
    <xf numFmtId="165" fontId="14" fillId="0" borderId="0" xfId="55" applyNumberFormat="1" applyFont="1" applyBorder="1" applyAlignment="1" applyProtection="1">
      <alignment vertical="center"/>
      <protection/>
    </xf>
    <xf numFmtId="2" fontId="14" fillId="11" borderId="23" xfId="58" applyNumberFormat="1" applyFont="1" applyFill="1" applyBorder="1" applyAlignment="1" applyProtection="1">
      <alignment/>
      <protection/>
    </xf>
    <xf numFmtId="165" fontId="12" fillId="0" borderId="19" xfId="58" applyNumberFormat="1" applyFont="1" applyFill="1" applyBorder="1" applyAlignment="1" applyProtection="1">
      <alignment horizontal="left" wrapText="1"/>
      <protection/>
    </xf>
    <xf numFmtId="2" fontId="12" fillId="19" borderId="14" xfId="58" applyNumberFormat="1" applyFont="1" applyFill="1" applyBorder="1" applyAlignment="1" applyProtection="1">
      <alignment vertical="center"/>
      <protection/>
    </xf>
    <xf numFmtId="165" fontId="12" fillId="0" borderId="0" xfId="58" applyNumberFormat="1" applyFont="1" applyFill="1" applyBorder="1" applyAlignment="1" applyProtection="1">
      <alignment horizontal="left" wrapText="1"/>
      <protection/>
    </xf>
    <xf numFmtId="2" fontId="14" fillId="11" borderId="19" xfId="58" applyNumberFormat="1" applyFont="1" applyFill="1" applyBorder="1" applyAlignment="1" applyProtection="1">
      <alignment/>
      <protection/>
    </xf>
    <xf numFmtId="1" fontId="12" fillId="19" borderId="14" xfId="58" applyNumberFormat="1" applyFont="1" applyFill="1" applyBorder="1" applyAlignment="1" applyProtection="1">
      <alignment vertical="center"/>
      <protection/>
    </xf>
    <xf numFmtId="165" fontId="29" fillId="0" borderId="25" xfId="58" applyNumberFormat="1" applyFont="1" applyBorder="1" applyAlignment="1" applyProtection="1">
      <alignment horizontal="right"/>
      <protection/>
    </xf>
    <xf numFmtId="165" fontId="12" fillId="0" borderId="18" xfId="58" applyNumberFormat="1" applyFont="1" applyFill="1" applyBorder="1" applyAlignment="1" applyProtection="1">
      <alignment horizontal="left"/>
      <protection/>
    </xf>
    <xf numFmtId="165" fontId="12" fillId="0" borderId="18" xfId="58" applyNumberFormat="1" applyFont="1" applyFill="1" applyBorder="1" applyAlignment="1" applyProtection="1">
      <alignment horizontal="left" wrapText="1"/>
      <protection/>
    </xf>
    <xf numFmtId="2" fontId="14" fillId="11" borderId="20" xfId="58" applyNumberFormat="1" applyFont="1" applyFill="1" applyBorder="1" applyAlignment="1" applyProtection="1">
      <alignment/>
      <protection/>
    </xf>
    <xf numFmtId="165" fontId="29" fillId="0" borderId="0" xfId="58" applyNumberFormat="1" applyFont="1" applyBorder="1" applyAlignment="1" applyProtection="1">
      <alignment horizontal="right"/>
      <protection/>
    </xf>
    <xf numFmtId="165" fontId="12" fillId="0" borderId="0" xfId="58" applyNumberFormat="1" applyFont="1" applyFill="1" applyAlignment="1" applyProtection="1">
      <alignment horizontal="left"/>
      <protection/>
    </xf>
    <xf numFmtId="165" fontId="14" fillId="0" borderId="0" xfId="58" applyNumberFormat="1" applyFont="1" applyBorder="1" applyAlignment="1" applyProtection="1">
      <alignment horizontal="left" vertical="center"/>
      <protection/>
    </xf>
    <xf numFmtId="165" fontId="14" fillId="0" borderId="0" xfId="58" applyNumberFormat="1" applyFont="1" applyBorder="1" applyAlignment="1" applyProtection="1">
      <alignment vertical="center"/>
      <protection/>
    </xf>
    <xf numFmtId="165" fontId="8" fillId="5" borderId="14" xfId="58" applyNumberFormat="1" applyFont="1" applyFill="1" applyBorder="1" applyAlignment="1" applyProtection="1">
      <alignment horizontal="center" vertical="center"/>
      <protection/>
    </xf>
    <xf numFmtId="165" fontId="8" fillId="4" borderId="14" xfId="58" applyNumberFormat="1" applyFont="1" applyFill="1" applyBorder="1" applyAlignment="1" applyProtection="1">
      <alignment horizontal="center" vertical="center"/>
      <protection/>
    </xf>
    <xf numFmtId="165" fontId="14" fillId="0" borderId="0" xfId="58" applyNumberFormat="1" applyFont="1" applyBorder="1" applyAlignment="1" applyProtection="1">
      <alignment/>
      <protection/>
    </xf>
    <xf numFmtId="165" fontId="14" fillId="7" borderId="14" xfId="58" applyNumberFormat="1" applyFont="1" applyFill="1" applyBorder="1" applyAlignment="1" applyProtection="1">
      <alignment/>
      <protection/>
    </xf>
    <xf numFmtId="165" fontId="12" fillId="0" borderId="0" xfId="58" applyNumberFormat="1" applyFont="1" applyBorder="1" applyAlignment="1" applyProtection="1">
      <alignment horizontal="left"/>
      <protection/>
    </xf>
    <xf numFmtId="165" fontId="14" fillId="0" borderId="0" xfId="58" applyNumberFormat="1" applyFont="1" applyBorder="1" applyAlignment="1" applyProtection="1">
      <alignment horizontal="left"/>
      <protection/>
    </xf>
    <xf numFmtId="165" fontId="14" fillId="0" borderId="19" xfId="58" applyNumberFormat="1" applyFont="1" applyBorder="1" applyAlignment="1" applyProtection="1">
      <alignment/>
      <protection/>
    </xf>
    <xf numFmtId="165" fontId="14" fillId="19" borderId="14" xfId="58" applyNumberFormat="1" applyFont="1" applyFill="1" applyBorder="1" applyAlignment="1" applyProtection="1">
      <alignment vertical="center"/>
      <protection/>
    </xf>
    <xf numFmtId="165" fontId="12" fillId="0" borderId="0" xfId="58" applyNumberFormat="1" applyFont="1" applyFill="1" applyBorder="1" applyAlignment="1" applyProtection="1">
      <alignment wrapText="1"/>
      <protection/>
    </xf>
    <xf numFmtId="165" fontId="14" fillId="11" borderId="0" xfId="58" applyNumberFormat="1" applyFont="1" applyFill="1" applyBorder="1" applyAlignment="1" applyProtection="1">
      <alignment/>
      <protection/>
    </xf>
    <xf numFmtId="165" fontId="14" fillId="11" borderId="19" xfId="58" applyNumberFormat="1" applyFont="1" applyFill="1" applyBorder="1" applyAlignment="1" applyProtection="1">
      <alignment/>
      <protection/>
    </xf>
    <xf numFmtId="165" fontId="12" fillId="19" borderId="14" xfId="58" applyNumberFormat="1" applyFont="1" applyFill="1" applyBorder="1" applyAlignment="1" applyProtection="1">
      <alignment vertical="center"/>
      <protection/>
    </xf>
    <xf numFmtId="165" fontId="24" fillId="0" borderId="0" xfId="58" applyNumberFormat="1" applyBorder="1" applyAlignment="1" applyProtection="1">
      <alignment vertical="center"/>
      <protection/>
    </xf>
    <xf numFmtId="165" fontId="12" fillId="0" borderId="0" xfId="58" applyNumberFormat="1" applyFont="1" applyBorder="1" applyAlignment="1" applyProtection="1">
      <alignment vertical="center"/>
      <protection/>
    </xf>
    <xf numFmtId="165" fontId="14" fillId="0" borderId="19" xfId="58" applyNumberFormat="1" applyFont="1" applyBorder="1" applyAlignment="1" applyProtection="1">
      <alignment vertical="center"/>
      <protection/>
    </xf>
    <xf numFmtId="165" fontId="29" fillId="0" borderId="25" xfId="58" applyNumberFormat="1" applyFont="1" applyBorder="1" applyAlignment="1" applyProtection="1">
      <alignment horizontal="right" vertical="center"/>
      <protection/>
    </xf>
    <xf numFmtId="165" fontId="24" fillId="0" borderId="18" xfId="58" applyNumberFormat="1" applyBorder="1" applyAlignment="1" applyProtection="1">
      <alignment vertical="center"/>
      <protection/>
    </xf>
    <xf numFmtId="165" fontId="14" fillId="0" borderId="18" xfId="58" applyNumberFormat="1" applyFont="1" applyBorder="1" applyAlignment="1" applyProtection="1">
      <alignment horizontal="left" vertical="center"/>
      <protection/>
    </xf>
    <xf numFmtId="165" fontId="14" fillId="0" borderId="18" xfId="58" applyNumberFormat="1" applyFont="1" applyBorder="1" applyAlignment="1" applyProtection="1">
      <alignment vertical="center"/>
      <protection/>
    </xf>
    <xf numFmtId="165" fontId="17" fillId="0" borderId="0" xfId="58" applyNumberFormat="1" applyFont="1" applyAlignment="1" applyProtection="1">
      <alignment vertical="center"/>
      <protection/>
    </xf>
    <xf numFmtId="165" fontId="14" fillId="0" borderId="0" xfId="58" applyNumberFormat="1" applyFont="1" applyAlignment="1" applyProtection="1">
      <alignment horizontal="left" vertical="center"/>
      <protection/>
    </xf>
    <xf numFmtId="165" fontId="14" fillId="0" borderId="17" xfId="58" applyNumberFormat="1" applyFont="1" applyBorder="1" applyAlignment="1" applyProtection="1">
      <alignment horizontal="left" vertical="center"/>
      <protection/>
    </xf>
    <xf numFmtId="0" fontId="14" fillId="0" borderId="0" xfId="59" applyAlignment="1" applyProtection="1">
      <alignment vertical="center"/>
      <protection locked="0"/>
    </xf>
    <xf numFmtId="0" fontId="14" fillId="0" borderId="0" xfId="59" applyAlignment="1" applyProtection="1">
      <alignment/>
      <protection/>
    </xf>
    <xf numFmtId="0" fontId="14" fillId="0" borderId="0" xfId="59" applyAlignment="1" applyProtection="1">
      <alignment vertical="center"/>
      <protection hidden="1" locked="0"/>
    </xf>
    <xf numFmtId="165" fontId="12" fillId="7" borderId="14" xfId="58" applyNumberFormat="1" applyFont="1" applyFill="1" applyBorder="1" applyAlignment="1" applyProtection="1">
      <alignment/>
      <protection/>
    </xf>
    <xf numFmtId="165" fontId="14" fillId="0" borderId="19" xfId="58" applyNumberFormat="1" applyFont="1" applyFill="1" applyBorder="1" applyAlignment="1" applyProtection="1">
      <alignment vertical="center"/>
      <protection/>
    </xf>
    <xf numFmtId="165" fontId="24" fillId="0" borderId="0" xfId="58" applyNumberFormat="1" applyBorder="1" applyAlignment="1" applyProtection="1">
      <alignment vertical="center"/>
      <protection locked="0"/>
    </xf>
    <xf numFmtId="165" fontId="24" fillId="0" borderId="0" xfId="58" applyNumberFormat="1" applyBorder="1" applyAlignment="1" applyProtection="1">
      <alignment vertical="center"/>
      <protection hidden="1" locked="0"/>
    </xf>
    <xf numFmtId="165" fontId="24" fillId="0" borderId="0" xfId="58" applyNumberFormat="1" applyBorder="1" applyAlignment="1" applyProtection="1">
      <alignment/>
      <protection/>
    </xf>
    <xf numFmtId="165" fontId="24" fillId="0" borderId="0" xfId="58" applyNumberFormat="1" applyBorder="1" applyAlignment="1" applyProtection="1">
      <alignment/>
      <protection locked="0"/>
    </xf>
    <xf numFmtId="165" fontId="24" fillId="0" borderId="0" xfId="58" applyNumberFormat="1" applyBorder="1" applyAlignment="1" applyProtection="1">
      <alignment/>
      <protection hidden="1" locked="0"/>
    </xf>
    <xf numFmtId="165" fontId="16" fillId="0" borderId="0" xfId="58" applyNumberFormat="1" applyFont="1" applyBorder="1" applyAlignment="1" applyProtection="1">
      <alignment horizontal="right" vertical="center" wrapText="1"/>
      <protection/>
    </xf>
    <xf numFmtId="165" fontId="16" fillId="0" borderId="0" xfId="58" applyNumberFormat="1" applyFont="1" applyBorder="1" applyAlignment="1" applyProtection="1">
      <alignment vertical="center" wrapText="1"/>
      <protection/>
    </xf>
    <xf numFmtId="165" fontId="12" fillId="0" borderId="0" xfId="58" applyNumberFormat="1" applyFont="1" applyBorder="1" applyAlignment="1" applyProtection="1">
      <alignment vertical="center" wrapText="1"/>
      <protection/>
    </xf>
    <xf numFmtId="2" fontId="14" fillId="0" borderId="20" xfId="58" applyNumberFormat="1" applyFont="1" applyFill="1" applyBorder="1" applyAlignment="1" applyProtection="1">
      <alignment/>
      <protection/>
    </xf>
    <xf numFmtId="165" fontId="29" fillId="0" borderId="24" xfId="58" applyNumberFormat="1" applyFont="1" applyBorder="1" applyAlignment="1" applyProtection="1">
      <alignment horizontal="right"/>
      <protection locked="0"/>
    </xf>
    <xf numFmtId="2" fontId="14" fillId="0" borderId="21" xfId="58" applyNumberFormat="1" applyFont="1" applyFill="1" applyBorder="1" applyAlignment="1" applyProtection="1">
      <alignment/>
      <protection/>
    </xf>
    <xf numFmtId="165" fontId="29" fillId="0" borderId="0" xfId="58" applyNumberFormat="1" applyFont="1" applyBorder="1" applyAlignment="1" applyProtection="1">
      <alignment horizontal="right"/>
      <protection locked="0"/>
    </xf>
    <xf numFmtId="165" fontId="14" fillId="0" borderId="17" xfId="58" applyNumberFormat="1" applyFont="1" applyFill="1" applyBorder="1" applyAlignment="1" applyProtection="1">
      <alignment vertical="center"/>
      <protection/>
    </xf>
    <xf numFmtId="165" fontId="14" fillId="0" borderId="23" xfId="58" applyNumberFormat="1" applyFont="1" applyFill="1" applyBorder="1" applyAlignment="1" applyProtection="1">
      <alignment vertical="center"/>
      <protection/>
    </xf>
    <xf numFmtId="165" fontId="24" fillId="0" borderId="0" xfId="56" applyNumberFormat="1" applyAlignment="1" applyProtection="1">
      <alignment vertical="center"/>
      <protection locked="0"/>
    </xf>
    <xf numFmtId="165" fontId="24" fillId="0" borderId="0" xfId="56" applyNumberFormat="1" applyAlignment="1" applyProtection="1">
      <alignment vertical="center"/>
      <protection/>
    </xf>
    <xf numFmtId="165" fontId="12" fillId="0" borderId="0" xfId="58" applyNumberFormat="1" applyFont="1" applyBorder="1" applyAlignment="1" applyProtection="1">
      <alignment horizontal="left" vertical="top"/>
      <protection/>
    </xf>
    <xf numFmtId="165" fontId="12" fillId="19" borderId="14" xfId="58" applyNumberFormat="1" applyFont="1" applyFill="1" applyBorder="1" applyAlignment="1" applyProtection="1">
      <alignment/>
      <protection/>
    </xf>
    <xf numFmtId="165" fontId="24" fillId="0" borderId="24" xfId="56" applyNumberFormat="1" applyBorder="1" applyAlignment="1" applyProtection="1">
      <alignment vertical="center"/>
      <protection/>
    </xf>
    <xf numFmtId="165" fontId="12" fillId="0" borderId="0" xfId="56" applyNumberFormat="1" applyFont="1" applyFill="1" applyBorder="1" applyAlignment="1" applyProtection="1">
      <alignment horizontal="left"/>
      <protection/>
    </xf>
    <xf numFmtId="165" fontId="24" fillId="0" borderId="0" xfId="56" applyNumberFormat="1" applyBorder="1" applyAlignment="1" applyProtection="1">
      <alignment vertical="center"/>
      <protection/>
    </xf>
    <xf numFmtId="165" fontId="14" fillId="0" borderId="0" xfId="56" applyNumberFormat="1" applyFont="1" applyFill="1" applyBorder="1" applyAlignment="1" applyProtection="1">
      <alignment vertical="center"/>
      <protection/>
    </xf>
    <xf numFmtId="165" fontId="29" fillId="0" borderId="24" xfId="56" applyNumberFormat="1" applyFont="1" applyFill="1" applyBorder="1" applyAlignment="1" applyProtection="1">
      <alignment vertical="center"/>
      <protection/>
    </xf>
    <xf numFmtId="165" fontId="12" fillId="0" borderId="0" xfId="56" applyNumberFormat="1" applyFont="1" applyFill="1" applyBorder="1" applyAlignment="1" applyProtection="1">
      <alignment vertical="center" wrapText="1"/>
      <protection/>
    </xf>
    <xf numFmtId="2" fontId="12" fillId="7" borderId="14" xfId="56" applyNumberFormat="1" applyFont="1" applyFill="1" applyBorder="1" applyAlignment="1" applyProtection="1">
      <alignment vertical="center"/>
      <protection locked="0"/>
    </xf>
    <xf numFmtId="165" fontId="12" fillId="0" borderId="0" xfId="56" applyNumberFormat="1" applyFont="1" applyFill="1" applyBorder="1" applyAlignment="1" applyProtection="1">
      <alignment horizontal="left" vertical="center"/>
      <protection/>
    </xf>
    <xf numFmtId="165" fontId="12" fillId="0" borderId="0" xfId="56" applyNumberFormat="1" applyFont="1" applyFill="1" applyBorder="1" applyAlignment="1" applyProtection="1">
      <alignment vertical="center"/>
      <protection/>
    </xf>
    <xf numFmtId="165" fontId="17" fillId="0" borderId="0" xfId="56" applyNumberFormat="1" applyFont="1" applyAlignment="1" applyProtection="1">
      <alignment horizontal="left"/>
      <protection locked="0"/>
    </xf>
    <xf numFmtId="165" fontId="17" fillId="0" borderId="0" xfId="56" applyNumberFormat="1" applyFont="1" applyAlignment="1" applyProtection="1">
      <alignment horizontal="left"/>
      <protection/>
    </xf>
    <xf numFmtId="165" fontId="14" fillId="0" borderId="0" xfId="56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2" fontId="12" fillId="0" borderId="14" xfId="64" applyNumberFormat="1" applyFont="1" applyFill="1" applyBorder="1" applyAlignment="1" applyProtection="1">
      <alignment horizontal="center" vertical="center" wrapText="1"/>
      <protection/>
    </xf>
    <xf numFmtId="0" fontId="44" fillId="0" borderId="0" xfId="51" applyNumberFormat="1" applyFont="1" applyBorder="1" applyAlignment="1" applyProtection="1">
      <alignment vertical="center"/>
      <protection locked="0"/>
    </xf>
    <xf numFmtId="0" fontId="34" fillId="0" borderId="0" xfId="54" applyAlignment="1" applyProtection="1">
      <alignment vertical="center"/>
      <protection locked="0"/>
    </xf>
    <xf numFmtId="165" fontId="17" fillId="0" borderId="24" xfId="56" applyNumberFormat="1" applyFont="1" applyFill="1" applyBorder="1" applyAlignment="1" applyProtection="1">
      <alignment horizontal="left"/>
      <protection/>
    </xf>
    <xf numFmtId="165" fontId="14" fillId="0" borderId="19" xfId="56" applyNumberFormat="1" applyFont="1" applyBorder="1" applyAlignment="1" applyProtection="1">
      <alignment vertical="center"/>
      <protection/>
    </xf>
    <xf numFmtId="0" fontId="34" fillId="0" borderId="0" xfId="54" applyBorder="1" applyAlignment="1" applyProtection="1">
      <alignment vertical="center"/>
      <protection locked="0"/>
    </xf>
    <xf numFmtId="165" fontId="29" fillId="0" borderId="24" xfId="56" applyNumberFormat="1" applyFont="1" applyFill="1" applyBorder="1" applyAlignment="1" applyProtection="1">
      <alignment horizontal="right" vertical="center"/>
      <protection/>
    </xf>
    <xf numFmtId="165" fontId="12" fillId="0" borderId="19" xfId="56" applyNumberFormat="1" applyFont="1" applyFill="1" applyBorder="1" applyAlignment="1" applyProtection="1">
      <alignment vertical="center"/>
      <protection/>
    </xf>
    <xf numFmtId="1" fontId="12" fillId="7" borderId="14" xfId="56" applyNumberFormat="1" applyFont="1" applyFill="1" applyBorder="1" applyAlignment="1" applyProtection="1">
      <alignment vertical="center"/>
      <protection locked="0"/>
    </xf>
    <xf numFmtId="165" fontId="12" fillId="0" borderId="0" xfId="56" applyNumberFormat="1" applyFont="1" applyFill="1" applyBorder="1" applyAlignment="1" applyProtection="1">
      <alignment horizontal="left" vertical="center" wrapText="1"/>
      <protection/>
    </xf>
    <xf numFmtId="165" fontId="24" fillId="0" borderId="19" xfId="56" applyNumberFormat="1" applyBorder="1" applyAlignment="1" applyProtection="1">
      <alignment vertical="center"/>
      <protection/>
    </xf>
    <xf numFmtId="165" fontId="29" fillId="0" borderId="24" xfId="56" applyNumberFormat="1" applyFont="1" applyBorder="1" applyAlignment="1" applyProtection="1">
      <alignment horizontal="right" vertical="center"/>
      <protection/>
    </xf>
    <xf numFmtId="165" fontId="14" fillId="0" borderId="0" xfId="56" applyNumberFormat="1" applyFont="1" applyFill="1" applyBorder="1" applyAlignment="1" applyProtection="1">
      <alignment horizontal="center" vertical="center"/>
      <protection/>
    </xf>
    <xf numFmtId="165" fontId="12" fillId="0" borderId="0" xfId="56" applyNumberFormat="1" applyFont="1" applyFill="1" applyBorder="1" applyAlignment="1" applyProtection="1">
      <alignment horizontal="right" vertical="center"/>
      <protection/>
    </xf>
    <xf numFmtId="165" fontId="12" fillId="0" borderId="0" xfId="56" applyNumberFormat="1" applyFont="1" applyFill="1" applyBorder="1" applyAlignment="1" applyProtection="1">
      <alignment horizontal="right" vertical="center" wrapText="1"/>
      <protection/>
    </xf>
    <xf numFmtId="9" fontId="12" fillId="0" borderId="0" xfId="64" applyFont="1" applyFill="1" applyBorder="1" applyAlignment="1" applyProtection="1">
      <alignment horizontal="center" vertical="center" wrapText="1"/>
      <protection/>
    </xf>
    <xf numFmtId="165" fontId="24" fillId="0" borderId="0" xfId="56" applyNumberFormat="1" applyFill="1" applyBorder="1" applyAlignment="1" applyProtection="1">
      <alignment vertical="center"/>
      <protection/>
    </xf>
    <xf numFmtId="165" fontId="12" fillId="11" borderId="19" xfId="56" applyNumberFormat="1" applyFont="1" applyFill="1" applyBorder="1" applyAlignment="1" applyProtection="1">
      <alignment vertical="center"/>
      <protection/>
    </xf>
    <xf numFmtId="165" fontId="24" fillId="0" borderId="0" xfId="56" applyNumberFormat="1" applyFont="1" applyBorder="1" applyAlignment="1" applyProtection="1">
      <alignment vertical="center"/>
      <protection/>
    </xf>
    <xf numFmtId="165" fontId="12" fillId="11" borderId="23" xfId="56" applyNumberFormat="1" applyFont="1" applyFill="1" applyBorder="1" applyAlignment="1" applyProtection="1">
      <alignment vertical="center"/>
      <protection/>
    </xf>
    <xf numFmtId="165" fontId="12" fillId="11" borderId="20" xfId="56" applyNumberFormat="1" applyFont="1" applyFill="1" applyBorder="1" applyAlignment="1" applyProtection="1">
      <alignment vertical="center"/>
      <protection/>
    </xf>
    <xf numFmtId="1" fontId="12" fillId="19" borderId="14" xfId="56" applyNumberFormat="1" applyFont="1" applyFill="1" applyBorder="1" applyAlignment="1" applyProtection="1">
      <alignment vertical="center"/>
      <protection/>
    </xf>
    <xf numFmtId="2" fontId="12" fillId="19" borderId="14" xfId="56" applyNumberFormat="1" applyFont="1" applyFill="1" applyBorder="1" applyAlignment="1" applyProtection="1">
      <alignment vertical="center"/>
      <protection/>
    </xf>
    <xf numFmtId="165" fontId="12" fillId="0" borderId="24" xfId="56" applyNumberFormat="1" applyFont="1" applyFill="1" applyBorder="1" applyAlignment="1" applyProtection="1">
      <alignment horizontal="left"/>
      <protection/>
    </xf>
    <xf numFmtId="1" fontId="12" fillId="11" borderId="14" xfId="56" applyNumberFormat="1" applyFont="1" applyFill="1" applyBorder="1" applyAlignment="1" applyProtection="1">
      <alignment vertical="center"/>
      <protection/>
    </xf>
    <xf numFmtId="165" fontId="29" fillId="0" borderId="25" xfId="56" applyNumberFormat="1" applyFont="1" applyFill="1" applyBorder="1" applyAlignment="1" applyProtection="1">
      <alignment vertical="center"/>
      <protection/>
    </xf>
    <xf numFmtId="165" fontId="24" fillId="0" borderId="18" xfId="56" applyNumberFormat="1" applyBorder="1" applyAlignment="1" applyProtection="1">
      <alignment vertical="center"/>
      <protection/>
    </xf>
    <xf numFmtId="165" fontId="12" fillId="0" borderId="18" xfId="56" applyNumberFormat="1" applyFont="1" applyFill="1" applyBorder="1" applyAlignment="1" applyProtection="1">
      <alignment horizontal="left" vertical="center"/>
      <protection/>
    </xf>
    <xf numFmtId="165" fontId="14" fillId="0" borderId="18" xfId="56" applyNumberFormat="1" applyFont="1" applyFill="1" applyBorder="1" applyAlignment="1" applyProtection="1">
      <alignment vertical="center"/>
      <protection/>
    </xf>
    <xf numFmtId="2" fontId="12" fillId="11" borderId="14" xfId="56" applyNumberFormat="1" applyFont="1" applyFill="1" applyBorder="1" applyAlignment="1" applyProtection="1">
      <alignment vertical="center"/>
      <protection/>
    </xf>
    <xf numFmtId="165" fontId="29" fillId="0" borderId="0" xfId="56" applyNumberFormat="1" applyFont="1" applyFill="1" applyAlignment="1" applyProtection="1">
      <alignment vertical="center"/>
      <protection/>
    </xf>
    <xf numFmtId="165" fontId="12" fillId="0" borderId="0" xfId="56" applyNumberFormat="1" applyFont="1" applyFill="1" applyAlignment="1" applyProtection="1">
      <alignment vertical="center" wrapText="1"/>
      <protection/>
    </xf>
    <xf numFmtId="165" fontId="12" fillId="0" borderId="22" xfId="56" applyNumberFormat="1" applyFont="1" applyFill="1" applyBorder="1" applyAlignment="1" applyProtection="1">
      <alignment horizontal="left"/>
      <protection/>
    </xf>
    <xf numFmtId="165" fontId="17" fillId="0" borderId="17" xfId="56" applyNumberFormat="1" applyFont="1" applyFill="1" applyBorder="1" applyAlignment="1" applyProtection="1">
      <alignment horizontal="left"/>
      <protection/>
    </xf>
    <xf numFmtId="165" fontId="14" fillId="0" borderId="0" xfId="56" applyNumberFormat="1" applyFont="1" applyFill="1" applyBorder="1" applyAlignment="1" applyProtection="1">
      <alignment horizontal="right" vertical="center"/>
      <protection/>
    </xf>
    <xf numFmtId="165" fontId="12" fillId="0" borderId="19" xfId="56" applyNumberFormat="1" applyFont="1" applyFill="1" applyBorder="1" applyAlignment="1" applyProtection="1">
      <alignment horizontal="left" vertical="center" wrapText="1"/>
      <protection/>
    </xf>
    <xf numFmtId="165" fontId="16" fillId="0" borderId="19" xfId="56" applyNumberFormat="1" applyFont="1" applyFill="1" applyBorder="1" applyAlignment="1" applyProtection="1">
      <alignment horizontal="right" vertical="center" wrapText="1"/>
      <protection/>
    </xf>
    <xf numFmtId="0" fontId="44" fillId="0" borderId="24" xfId="51" applyNumberFormat="1" applyFont="1" applyBorder="1" applyAlignment="1" applyProtection="1">
      <alignment vertical="center"/>
      <protection locked="0"/>
    </xf>
    <xf numFmtId="165" fontId="47" fillId="0" borderId="0" xfId="56" applyNumberFormat="1" applyFont="1" applyAlignment="1" applyProtection="1">
      <alignment vertical="center" wrapText="1"/>
      <protection/>
    </xf>
    <xf numFmtId="0" fontId="34" fillId="0" borderId="24" xfId="54" applyBorder="1" applyAlignment="1" applyProtection="1">
      <alignment vertical="center"/>
      <protection locked="0"/>
    </xf>
    <xf numFmtId="165" fontId="14" fillId="0" borderId="19" xfId="56" applyNumberFormat="1" applyFont="1" applyFill="1" applyBorder="1" applyAlignment="1" applyProtection="1">
      <alignment vertical="center"/>
      <protection/>
    </xf>
    <xf numFmtId="165" fontId="17" fillId="0" borderId="0" xfId="56" applyNumberFormat="1" applyFont="1" applyFill="1" applyBorder="1" applyAlignment="1" applyProtection="1">
      <alignment vertical="center" wrapText="1"/>
      <protection/>
    </xf>
    <xf numFmtId="165" fontId="17" fillId="0" borderId="19" xfId="56" applyNumberFormat="1" applyFont="1" applyFill="1" applyBorder="1" applyAlignment="1" applyProtection="1">
      <alignment horizontal="left" vertical="center" wrapText="1"/>
      <protection/>
    </xf>
    <xf numFmtId="165" fontId="17" fillId="0" borderId="0" xfId="56" applyNumberFormat="1" applyFont="1" applyFill="1" applyBorder="1" applyAlignment="1" applyProtection="1">
      <alignment vertical="center"/>
      <protection locked="0"/>
    </xf>
    <xf numFmtId="165" fontId="17" fillId="0" borderId="0" xfId="56" applyNumberFormat="1" applyFont="1" applyFill="1" applyBorder="1" applyAlignment="1" applyProtection="1">
      <alignment vertical="center"/>
      <protection/>
    </xf>
    <xf numFmtId="0" fontId="14" fillId="0" borderId="0" xfId="59" applyAlignment="1" applyProtection="1">
      <alignment/>
      <protection locked="0"/>
    </xf>
    <xf numFmtId="0" fontId="14" fillId="0" borderId="0" xfId="59" applyAlignment="1" applyProtection="1">
      <alignment/>
      <protection hidden="1" locked="0"/>
    </xf>
    <xf numFmtId="2" fontId="14" fillId="11" borderId="19" xfId="56" applyNumberFormat="1" applyFont="1" applyFill="1" applyBorder="1" applyAlignment="1" applyProtection="1">
      <alignment vertical="center"/>
      <protection/>
    </xf>
    <xf numFmtId="165" fontId="29" fillId="0" borderId="25" xfId="56" applyNumberFormat="1" applyFont="1" applyFill="1" applyBorder="1" applyAlignment="1" applyProtection="1">
      <alignment horizontal="right" vertical="center"/>
      <protection/>
    </xf>
    <xf numFmtId="165" fontId="12" fillId="0" borderId="18" xfId="56" applyNumberFormat="1" applyFont="1" applyFill="1" applyBorder="1" applyAlignment="1" applyProtection="1">
      <alignment vertical="center"/>
      <protection/>
    </xf>
    <xf numFmtId="165" fontId="12" fillId="0" borderId="18" xfId="56" applyNumberFormat="1" applyFont="1" applyFill="1" applyBorder="1" applyAlignment="1" applyProtection="1">
      <alignment vertical="center" wrapText="1"/>
      <protection/>
    </xf>
    <xf numFmtId="165" fontId="12" fillId="0" borderId="20" xfId="56" applyNumberFormat="1" applyFont="1" applyFill="1" applyBorder="1" applyAlignment="1" applyProtection="1">
      <alignment horizontal="left" vertical="center" wrapText="1"/>
      <protection/>
    </xf>
    <xf numFmtId="165" fontId="29" fillId="0" borderId="0" xfId="56" applyNumberFormat="1" applyFont="1" applyFill="1" applyBorder="1" applyAlignment="1" applyProtection="1">
      <alignment horizontal="right" vertical="center"/>
      <protection/>
    </xf>
    <xf numFmtId="2" fontId="14" fillId="0" borderId="0" xfId="56" applyNumberFormat="1" applyFont="1" applyFill="1" applyBorder="1" applyAlignment="1" applyProtection="1">
      <alignment vertical="center"/>
      <protection/>
    </xf>
    <xf numFmtId="165" fontId="29" fillId="0" borderId="0" xfId="58" applyNumberFormat="1" applyFont="1" applyAlignment="1" applyProtection="1">
      <alignment horizontal="right"/>
      <protection/>
    </xf>
    <xf numFmtId="165" fontId="17" fillId="0" borderId="0" xfId="58" applyNumberFormat="1" applyFont="1" applyFill="1" applyAlignment="1" applyProtection="1">
      <alignment horizontal="left"/>
      <protection/>
    </xf>
    <xf numFmtId="165" fontId="29" fillId="0" borderId="22" xfId="58" applyNumberFormat="1" applyFont="1" applyBorder="1" applyAlignment="1" applyProtection="1">
      <alignment horizontal="right"/>
      <protection/>
    </xf>
    <xf numFmtId="165" fontId="12" fillId="0" borderId="17" xfId="58" applyNumberFormat="1" applyFont="1" applyFill="1" applyBorder="1" applyAlignment="1" applyProtection="1">
      <alignment horizontal="left"/>
      <protection/>
    </xf>
    <xf numFmtId="165" fontId="24" fillId="0" borderId="0" xfId="58" applyNumberFormat="1" applyAlignment="1" applyProtection="1">
      <alignment vertical="center"/>
      <protection hidden="1"/>
    </xf>
    <xf numFmtId="165" fontId="14" fillId="7" borderId="27" xfId="58" applyNumberFormat="1" applyFont="1" applyFill="1" applyBorder="1" applyAlignment="1" applyProtection="1">
      <alignment vertical="center"/>
      <protection/>
    </xf>
    <xf numFmtId="165" fontId="14" fillId="7" borderId="14" xfId="58" applyNumberFormat="1" applyFont="1" applyFill="1" applyBorder="1" applyAlignment="1" applyProtection="1">
      <alignment vertical="center"/>
      <protection/>
    </xf>
    <xf numFmtId="165" fontId="17" fillId="0" borderId="0" xfId="58" applyNumberFormat="1" applyFont="1" applyAlignment="1" applyProtection="1">
      <alignment horizontal="center" vertical="center"/>
      <protection locked="0"/>
    </xf>
    <xf numFmtId="165" fontId="17" fillId="0" borderId="0" xfId="58" applyNumberFormat="1" applyFont="1" applyAlignment="1" applyProtection="1">
      <alignment horizontal="center" vertical="center"/>
      <protection/>
    </xf>
    <xf numFmtId="165" fontId="12" fillId="0" borderId="0" xfId="58" applyNumberFormat="1" applyFont="1" applyBorder="1" applyAlignment="1" applyProtection="1">
      <alignment horizontal="centerContinuous" vertical="center" wrapText="1"/>
      <protection/>
    </xf>
    <xf numFmtId="165" fontId="32" fillId="0" borderId="0" xfId="58" applyNumberFormat="1" applyFont="1" applyBorder="1" applyAlignment="1" applyProtection="1">
      <alignment vertical="center"/>
      <protection/>
    </xf>
    <xf numFmtId="165" fontId="17" fillId="0" borderId="0" xfId="58" applyNumberFormat="1" applyFont="1" applyFill="1" applyBorder="1" applyAlignment="1" applyProtection="1">
      <alignment horizontal="center" vertical="center"/>
      <protection locked="0"/>
    </xf>
    <xf numFmtId="0" fontId="41" fillId="0" borderId="0" xfId="58" applyNumberFormat="1" applyFont="1" applyAlignment="1" applyProtection="1">
      <alignment horizontal="center" vertical="center"/>
      <protection hidden="1" locked="0"/>
    </xf>
    <xf numFmtId="165" fontId="17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59" applyFont="1" applyBorder="1" applyAlignment="1" applyProtection="1">
      <alignment vertical="center"/>
      <protection/>
    </xf>
    <xf numFmtId="165" fontId="12" fillId="0" borderId="0" xfId="58" applyNumberFormat="1" applyFont="1" applyBorder="1" applyAlignment="1" applyProtection="1">
      <alignment horizontal="left" vertical="center"/>
      <protection/>
    </xf>
    <xf numFmtId="1" fontId="12" fillId="11" borderId="0" xfId="58" applyNumberFormat="1" applyFont="1" applyFill="1" applyBorder="1" applyAlignment="1" applyProtection="1">
      <alignment vertical="center"/>
      <protection/>
    </xf>
    <xf numFmtId="165" fontId="29" fillId="0" borderId="24" xfId="58" applyNumberFormat="1" applyFont="1" applyFill="1" applyBorder="1" applyAlignment="1" applyProtection="1">
      <alignment horizontal="right" vertical="center"/>
      <protection/>
    </xf>
    <xf numFmtId="0" fontId="12" fillId="0" borderId="0" xfId="59" applyFont="1" applyFill="1" applyBorder="1" applyAlignment="1" applyProtection="1">
      <alignment vertical="center"/>
      <protection/>
    </xf>
    <xf numFmtId="165" fontId="32" fillId="0" borderId="0" xfId="58" applyNumberFormat="1" applyFont="1" applyFill="1" applyBorder="1" applyAlignment="1" applyProtection="1">
      <alignment vertical="center"/>
      <protection/>
    </xf>
    <xf numFmtId="165" fontId="12" fillId="0" borderId="0" xfId="58" applyNumberFormat="1" applyFont="1" applyFill="1" applyBorder="1" applyAlignment="1" applyProtection="1">
      <alignment vertical="center"/>
      <protection/>
    </xf>
    <xf numFmtId="165" fontId="14" fillId="0" borderId="20" xfId="58" applyNumberFormat="1" applyFont="1" applyFill="1" applyBorder="1" applyAlignment="1" applyProtection="1">
      <alignment vertical="center"/>
      <protection/>
    </xf>
    <xf numFmtId="1" fontId="12" fillId="7" borderId="27" xfId="58" applyNumberFormat="1" applyFont="1" applyFill="1" applyBorder="1" applyAlignment="1" applyProtection="1">
      <alignment vertical="center"/>
      <protection/>
    </xf>
    <xf numFmtId="1" fontId="12" fillId="7" borderId="28" xfId="58" applyNumberFormat="1" applyFont="1" applyFill="1" applyBorder="1" applyAlignment="1" applyProtection="1">
      <alignment vertical="center"/>
      <protection/>
    </xf>
    <xf numFmtId="165" fontId="17" fillId="0" borderId="0" xfId="58" applyNumberFormat="1" applyFont="1" applyAlignment="1" applyProtection="1">
      <alignment vertical="center"/>
      <protection locked="0"/>
    </xf>
    <xf numFmtId="165" fontId="24" fillId="0" borderId="19" xfId="58" applyNumberFormat="1" applyBorder="1" applyAlignment="1" applyProtection="1">
      <alignment vertical="center"/>
      <protection/>
    </xf>
    <xf numFmtId="165" fontId="14" fillId="0" borderId="26" xfId="58" applyNumberFormat="1" applyFont="1" applyBorder="1" applyAlignment="1" applyProtection="1">
      <alignment vertical="center"/>
      <protection/>
    </xf>
    <xf numFmtId="165" fontId="14" fillId="0" borderId="20" xfId="58" applyNumberFormat="1" applyFont="1" applyBorder="1" applyAlignment="1" applyProtection="1">
      <alignment vertical="center"/>
      <protection/>
    </xf>
    <xf numFmtId="165" fontId="24" fillId="0" borderId="0" xfId="58" applyNumberFormat="1" applyFont="1" applyAlignment="1" applyProtection="1">
      <alignment vertical="center"/>
      <protection locked="0"/>
    </xf>
    <xf numFmtId="165" fontId="24" fillId="0" borderId="0" xfId="58" applyNumberFormat="1" applyFont="1" applyAlignment="1" applyProtection="1">
      <alignment vertical="center"/>
      <protection hidden="1" locked="0"/>
    </xf>
    <xf numFmtId="165" fontId="24" fillId="0" borderId="0" xfId="58" applyNumberFormat="1" applyFont="1" applyAlignment="1" applyProtection="1">
      <alignment vertical="center"/>
      <protection/>
    </xf>
    <xf numFmtId="165" fontId="48" fillId="0" borderId="0" xfId="58" applyNumberFormat="1" applyFont="1" applyAlignment="1" applyProtection="1">
      <alignment vertical="center"/>
      <protection locked="0"/>
    </xf>
    <xf numFmtId="165" fontId="48" fillId="0" borderId="0" xfId="58" applyNumberFormat="1" applyFont="1" applyAlignment="1" applyProtection="1">
      <alignment vertical="center"/>
      <protection hidden="1" locked="0"/>
    </xf>
    <xf numFmtId="165" fontId="48" fillId="0" borderId="0" xfId="58" applyNumberFormat="1" applyFont="1" applyAlignment="1" applyProtection="1">
      <alignment vertical="center"/>
      <protection/>
    </xf>
    <xf numFmtId="165" fontId="29" fillId="19" borderId="10" xfId="58" applyNumberFormat="1" applyFont="1" applyFill="1" applyBorder="1" applyAlignment="1" applyProtection="1">
      <alignment vertical="center"/>
      <protection/>
    </xf>
    <xf numFmtId="165" fontId="14" fillId="19" borderId="21" xfId="58" applyNumberFormat="1" applyFont="1" applyFill="1" applyBorder="1" applyAlignment="1" applyProtection="1">
      <alignment vertical="center"/>
      <protection/>
    </xf>
    <xf numFmtId="0" fontId="14" fillId="19" borderId="21" xfId="59" applyFont="1" applyFill="1" applyBorder="1" applyAlignment="1" applyProtection="1">
      <alignment vertical="center" wrapText="1"/>
      <protection/>
    </xf>
    <xf numFmtId="0" fontId="14" fillId="19" borderId="26" xfId="59" applyFont="1" applyFill="1" applyBorder="1" applyAlignment="1" applyProtection="1">
      <alignment vertical="center" wrapText="1"/>
      <protection/>
    </xf>
    <xf numFmtId="165" fontId="24" fillId="0" borderId="24" xfId="58" applyNumberFormat="1" applyFill="1" applyBorder="1" applyAlignment="1" applyProtection="1">
      <alignment vertical="center"/>
      <protection locked="0"/>
    </xf>
    <xf numFmtId="165" fontId="24" fillId="0" borderId="0" xfId="58" applyNumberFormat="1" applyFill="1" applyBorder="1" applyAlignment="1" applyProtection="1">
      <alignment vertical="center"/>
      <protection hidden="1" locked="0"/>
    </xf>
    <xf numFmtId="165" fontId="24" fillId="0" borderId="0" xfId="58" applyNumberFormat="1" applyFill="1" applyBorder="1" applyAlignment="1" applyProtection="1">
      <alignment vertical="center"/>
      <protection/>
    </xf>
    <xf numFmtId="165" fontId="29" fillId="0" borderId="0" xfId="58" applyNumberFormat="1" applyFont="1" applyBorder="1" applyAlignment="1" applyProtection="1">
      <alignment vertical="center"/>
      <protection/>
    </xf>
    <xf numFmtId="165" fontId="24" fillId="0" borderId="0" xfId="58" applyNumberFormat="1" applyFill="1" applyBorder="1" applyAlignment="1" applyProtection="1">
      <alignment horizontal="right" vertical="center"/>
      <protection hidden="1"/>
    </xf>
    <xf numFmtId="165" fontId="14" fillId="0" borderId="0" xfId="58" applyNumberFormat="1" applyFont="1" applyFill="1" applyBorder="1" applyAlignment="1" applyProtection="1">
      <alignment vertical="center"/>
      <protection hidden="1"/>
    </xf>
    <xf numFmtId="0" fontId="14" fillId="0" borderId="0" xfId="59" applyFont="1" applyFill="1" applyBorder="1" applyAlignment="1" applyProtection="1">
      <alignment vertical="center" wrapText="1"/>
      <protection hidden="1"/>
    </xf>
    <xf numFmtId="165" fontId="29" fillId="0" borderId="0" xfId="58" applyNumberFormat="1" applyFont="1" applyAlignment="1" applyProtection="1">
      <alignment horizontal="right" vertical="center"/>
      <protection hidden="1"/>
    </xf>
    <xf numFmtId="165" fontId="14" fillId="0" borderId="0" xfId="58" applyNumberFormat="1" applyFont="1" applyAlignment="1" applyProtection="1">
      <alignment vertical="center"/>
      <protection hidden="1"/>
    </xf>
    <xf numFmtId="165" fontId="41" fillId="0" borderId="0" xfId="58" applyNumberFormat="1" applyFont="1" applyAlignment="1" applyProtection="1">
      <alignment horizontal="right" vertical="center"/>
      <protection hidden="1"/>
    </xf>
    <xf numFmtId="165" fontId="24" fillId="19" borderId="22" xfId="58" applyNumberFormat="1" applyFont="1" applyFill="1" applyBorder="1" applyAlignment="1" applyProtection="1">
      <alignment horizontal="right" vertical="center"/>
      <protection/>
    </xf>
    <xf numFmtId="165" fontId="24" fillId="0" borderId="0" xfId="58" applyNumberFormat="1" applyFont="1" applyAlignment="1" applyProtection="1">
      <alignment horizontal="center" vertical="center"/>
      <protection hidden="1" locked="0"/>
    </xf>
    <xf numFmtId="165" fontId="24" fillId="19" borderId="24" xfId="58" applyNumberFormat="1" applyFont="1" applyFill="1" applyBorder="1" applyAlignment="1" applyProtection="1">
      <alignment horizontal="right" vertical="center"/>
      <protection/>
    </xf>
    <xf numFmtId="165" fontId="24" fillId="19" borderId="25" xfId="58" applyNumberFormat="1" applyFont="1" applyFill="1" applyBorder="1" applyAlignment="1" applyProtection="1">
      <alignment horizontal="right" vertical="top"/>
      <protection/>
    </xf>
    <xf numFmtId="165" fontId="24" fillId="0" borderId="0" xfId="58" applyNumberFormat="1" applyFont="1" applyAlignment="1" applyProtection="1">
      <alignment horizontal="center" vertical="top"/>
      <protection hidden="1" locked="0"/>
    </xf>
    <xf numFmtId="165" fontId="24" fillId="0" borderId="0" xfId="58" applyNumberFormat="1" applyFont="1" applyAlignment="1" applyProtection="1">
      <alignment horizontal="right" vertical="center"/>
      <protection/>
    </xf>
    <xf numFmtId="165" fontId="25" fillId="0" borderId="0" xfId="58" applyNumberFormat="1" applyFont="1" applyAlignment="1" applyProtection="1">
      <alignment horizontal="right" vertical="center"/>
      <protection/>
    </xf>
    <xf numFmtId="165" fontId="24" fillId="0" borderId="0" xfId="58" applyNumberFormat="1" applyFont="1" applyAlignment="1" applyProtection="1">
      <alignment horizontal="center"/>
      <protection hidden="1" locked="0"/>
    </xf>
    <xf numFmtId="165" fontId="42" fillId="0" borderId="0" xfId="58" applyNumberFormat="1" applyFont="1" applyFill="1" applyBorder="1" applyAlignment="1" applyProtection="1">
      <alignment horizontal="left"/>
      <protection/>
    </xf>
    <xf numFmtId="165" fontId="29" fillId="11" borderId="25" xfId="58" applyNumberFormat="1" applyFont="1" applyFill="1" applyBorder="1" applyAlignment="1" applyProtection="1">
      <alignment horizontal="right"/>
      <protection/>
    </xf>
    <xf numFmtId="165" fontId="12" fillId="11" borderId="18" xfId="58" applyNumberFormat="1" applyFont="1" applyFill="1" applyBorder="1" applyAlignment="1" applyProtection="1">
      <alignment horizontal="left"/>
      <protection/>
    </xf>
    <xf numFmtId="165" fontId="12" fillId="11" borderId="18" xfId="58" applyNumberFormat="1" applyFont="1" applyFill="1" applyBorder="1" applyAlignment="1" applyProtection="1">
      <alignment horizontal="left" wrapText="1"/>
      <protection/>
    </xf>
    <xf numFmtId="165" fontId="12" fillId="0" borderId="19" xfId="58" applyNumberFormat="1" applyFont="1" applyBorder="1" applyAlignment="1" applyProtection="1">
      <alignment vertical="center"/>
      <protection/>
    </xf>
    <xf numFmtId="165" fontId="12" fillId="0" borderId="0" xfId="58" applyNumberFormat="1" applyFont="1" applyFill="1" applyBorder="1" applyAlignment="1" applyProtection="1">
      <alignment vertical="center" wrapText="1"/>
      <protection/>
    </xf>
    <xf numFmtId="165" fontId="12" fillId="0" borderId="19" xfId="58" applyNumberFormat="1" applyFont="1" applyFill="1" applyBorder="1" applyAlignment="1" applyProtection="1">
      <alignment wrapText="1"/>
      <protection/>
    </xf>
    <xf numFmtId="0" fontId="24" fillId="0" borderId="0" xfId="59" applyFont="1" applyAlignment="1" applyProtection="1">
      <alignment horizontal="center"/>
      <protection hidden="1" locked="0"/>
    </xf>
    <xf numFmtId="0" fontId="14" fillId="0" borderId="0" xfId="59" applyBorder="1" applyAlignment="1" applyProtection="1">
      <alignment/>
      <protection/>
    </xf>
    <xf numFmtId="165" fontId="24" fillId="0" borderId="0" xfId="58" applyNumberFormat="1" applyFont="1" applyBorder="1" applyAlignment="1" applyProtection="1">
      <alignment horizontal="center"/>
      <protection hidden="1" locked="0"/>
    </xf>
    <xf numFmtId="1" fontId="12" fillId="7" borderId="14" xfId="58" applyNumberFormat="1" applyFont="1" applyFill="1" applyBorder="1" applyAlignment="1" applyProtection="1">
      <alignment/>
      <protection locked="0"/>
    </xf>
    <xf numFmtId="165" fontId="24" fillId="0" borderId="0" xfId="58" applyNumberFormat="1" applyFont="1" applyBorder="1" applyAlignment="1" applyProtection="1">
      <alignment horizontal="center" vertical="center"/>
      <protection hidden="1" locked="0"/>
    </xf>
    <xf numFmtId="165" fontId="24" fillId="0" borderId="0" xfId="58" applyNumberFormat="1" applyFont="1" applyBorder="1" applyAlignment="1" applyProtection="1">
      <alignment horizontal="center" vertical="center"/>
      <protection locked="0"/>
    </xf>
    <xf numFmtId="1" fontId="12" fillId="19" borderId="14" xfId="58" applyNumberFormat="1" applyFont="1" applyFill="1" applyBorder="1" applyAlignment="1" applyProtection="1">
      <alignment/>
      <protection/>
    </xf>
    <xf numFmtId="165" fontId="29" fillId="0" borderId="17" xfId="58" applyNumberFormat="1" applyFont="1" applyBorder="1" applyAlignment="1" applyProtection="1">
      <alignment horizontal="right"/>
      <protection/>
    </xf>
    <xf numFmtId="165" fontId="12" fillId="0" borderId="17" xfId="58" applyNumberFormat="1" applyFont="1" applyFill="1" applyBorder="1" applyAlignment="1" applyProtection="1">
      <alignment horizontal="left" wrapText="1"/>
      <protection/>
    </xf>
    <xf numFmtId="2" fontId="14" fillId="0" borderId="17" xfId="58" applyNumberFormat="1" applyFont="1" applyFill="1" applyBorder="1" applyAlignment="1" applyProtection="1">
      <alignment/>
      <protection/>
    </xf>
    <xf numFmtId="165" fontId="29" fillId="0" borderId="18" xfId="58" applyNumberFormat="1" applyFont="1" applyBorder="1" applyAlignment="1" applyProtection="1">
      <alignment horizontal="right" vertical="center"/>
      <protection/>
    </xf>
    <xf numFmtId="165" fontId="14" fillId="0" borderId="18" xfId="58" applyNumberFormat="1" applyFont="1" applyFill="1" applyBorder="1" applyAlignment="1" applyProtection="1">
      <alignment vertical="center"/>
      <protection/>
    </xf>
    <xf numFmtId="165" fontId="24" fillId="0" borderId="0" xfId="56" applyNumberFormat="1" applyFont="1" applyAlignment="1" applyProtection="1">
      <alignment horizontal="center" vertical="center"/>
      <protection locked="0"/>
    </xf>
    <xf numFmtId="165" fontId="24" fillId="0" borderId="0" xfId="56" applyNumberFormat="1" applyFont="1" applyAlignment="1" applyProtection="1">
      <alignment horizontal="center"/>
      <protection locked="0"/>
    </xf>
    <xf numFmtId="2" fontId="12" fillId="11" borderId="26" xfId="56" applyNumberFormat="1" applyFont="1" applyFill="1" applyBorder="1" applyAlignment="1" applyProtection="1">
      <alignment vertical="center"/>
      <protection/>
    </xf>
    <xf numFmtId="165" fontId="17" fillId="0" borderId="18" xfId="58" applyNumberFormat="1" applyFont="1" applyBorder="1" applyAlignment="1" applyProtection="1">
      <alignment vertical="center"/>
      <protection/>
    </xf>
    <xf numFmtId="165" fontId="24" fillId="0" borderId="0" xfId="56" applyNumberFormat="1" applyFont="1" applyFill="1" applyBorder="1" applyAlignment="1" applyProtection="1">
      <alignment horizontal="center" vertical="center"/>
      <protection locked="0"/>
    </xf>
    <xf numFmtId="165" fontId="12" fillId="0" borderId="0" xfId="56" applyNumberFormat="1" applyFont="1" applyBorder="1" applyAlignment="1" applyProtection="1">
      <alignment horizontal="left" vertical="center"/>
      <protection/>
    </xf>
    <xf numFmtId="165" fontId="24" fillId="0" borderId="0" xfId="58" applyNumberFormat="1" applyFill="1" applyBorder="1" applyAlignment="1" applyProtection="1">
      <alignment/>
      <protection locked="0"/>
    </xf>
    <xf numFmtId="165" fontId="24" fillId="0" borderId="0" xfId="58" applyNumberFormat="1" applyFill="1" applyBorder="1" applyAlignment="1" applyProtection="1">
      <alignment/>
      <protection/>
    </xf>
    <xf numFmtId="165" fontId="29" fillId="0" borderId="24" xfId="56" applyNumberFormat="1" applyFont="1" applyBorder="1" applyAlignment="1" applyProtection="1">
      <alignment horizontal="right"/>
      <protection/>
    </xf>
    <xf numFmtId="165" fontId="12" fillId="0" borderId="0" xfId="56" applyNumberFormat="1" applyFont="1" applyBorder="1" applyAlignment="1" applyProtection="1">
      <alignment horizontal="left"/>
      <protection/>
    </xf>
    <xf numFmtId="165" fontId="29" fillId="0" borderId="24" xfId="58" applyNumberFormat="1" applyFont="1" applyBorder="1" applyAlignment="1" applyProtection="1">
      <alignment horizontal="left"/>
      <protection/>
    </xf>
    <xf numFmtId="165" fontId="12" fillId="0" borderId="0" xfId="58" applyNumberFormat="1" applyFont="1" applyBorder="1" applyAlignment="1" applyProtection="1">
      <alignment horizontal="left" wrapText="1"/>
      <protection/>
    </xf>
    <xf numFmtId="0" fontId="35" fillId="0" borderId="0" xfId="54" applyFont="1" applyAlignment="1" applyProtection="1">
      <alignment vertical="center" wrapText="1"/>
      <protection locked="0"/>
    </xf>
    <xf numFmtId="0" fontId="49" fillId="0" borderId="0" xfId="58" applyNumberFormat="1" applyFont="1" applyAlignment="1" applyProtection="1">
      <alignment horizontal="center" vertical="center"/>
      <protection hidden="1" locked="0"/>
    </xf>
    <xf numFmtId="165" fontId="14" fillId="7" borderId="28" xfId="58" applyNumberFormat="1" applyFont="1" applyFill="1" applyBorder="1" applyAlignment="1" applyProtection="1">
      <alignment vertical="center"/>
      <protection/>
    </xf>
    <xf numFmtId="165" fontId="24" fillId="0" borderId="0" xfId="58" applyNumberFormat="1" applyBorder="1" applyAlignment="1" applyProtection="1">
      <alignment horizontal="left"/>
      <protection/>
    </xf>
    <xf numFmtId="0" fontId="38" fillId="0" borderId="0" xfId="51" applyFont="1" applyBorder="1" applyAlignment="1" applyProtection="1">
      <alignment horizontal="right" vertical="center" wrapText="1"/>
      <protection/>
    </xf>
    <xf numFmtId="0" fontId="12" fillId="0" borderId="0" xfId="59" applyFont="1" applyBorder="1" applyAlignment="1" applyProtection="1">
      <alignment horizontal="left"/>
      <protection/>
    </xf>
    <xf numFmtId="165" fontId="29" fillId="0" borderId="24" xfId="56" applyNumberFormat="1" applyFont="1" applyBorder="1" applyAlignment="1" applyProtection="1">
      <alignment horizontal="left"/>
      <protection/>
    </xf>
    <xf numFmtId="165" fontId="14" fillId="0" borderId="0" xfId="56" applyNumberFormat="1" applyFont="1" applyBorder="1" applyAlignment="1" applyProtection="1">
      <alignment horizontal="left"/>
      <protection/>
    </xf>
    <xf numFmtId="165" fontId="14" fillId="11" borderId="0" xfId="56" applyNumberFormat="1" applyFont="1" applyFill="1" applyBorder="1" applyAlignment="1" applyProtection="1">
      <alignment vertical="center"/>
      <protection/>
    </xf>
    <xf numFmtId="165" fontId="14" fillId="11" borderId="19" xfId="56" applyNumberFormat="1" applyFont="1" applyFill="1" applyBorder="1" applyAlignment="1" applyProtection="1">
      <alignment vertical="center"/>
      <protection/>
    </xf>
    <xf numFmtId="165" fontId="29" fillId="0" borderId="0" xfId="56" applyNumberFormat="1" applyFont="1" applyBorder="1" applyAlignment="1" applyProtection="1">
      <alignment horizontal="right" vertical="center"/>
      <protection/>
    </xf>
    <xf numFmtId="165" fontId="24" fillId="0" borderId="0" xfId="56" applyNumberFormat="1" applyBorder="1" applyAlignment="1" applyProtection="1">
      <alignment horizontal="left"/>
      <protection/>
    </xf>
    <xf numFmtId="165" fontId="12" fillId="11" borderId="0" xfId="56" applyNumberFormat="1" applyFont="1" applyFill="1" applyBorder="1" applyAlignment="1" applyProtection="1">
      <alignment vertical="center"/>
      <protection/>
    </xf>
    <xf numFmtId="2" fontId="12" fillId="11" borderId="23" xfId="56" applyNumberFormat="1" applyFont="1" applyFill="1" applyBorder="1" applyAlignment="1" applyProtection="1">
      <alignment vertical="center"/>
      <protection/>
    </xf>
    <xf numFmtId="2" fontId="12" fillId="11" borderId="19" xfId="56" applyNumberFormat="1" applyFont="1" applyFill="1" applyBorder="1" applyAlignment="1" applyProtection="1">
      <alignment vertical="center"/>
      <protection/>
    </xf>
    <xf numFmtId="165" fontId="24" fillId="0" borderId="25" xfId="58" applyNumberFormat="1" applyBorder="1" applyAlignment="1" applyProtection="1">
      <alignment horizontal="right" vertical="center"/>
      <protection/>
    </xf>
    <xf numFmtId="165" fontId="24" fillId="19" borderId="10" xfId="58" applyNumberFormat="1" applyFill="1" applyBorder="1" applyAlignment="1" applyProtection="1">
      <alignment horizontal="right" vertical="center"/>
      <protection/>
    </xf>
    <xf numFmtId="165" fontId="24" fillId="0" borderId="0" xfId="58" applyNumberFormat="1" applyBorder="1" applyAlignment="1" applyProtection="1">
      <alignment horizontal="right" vertical="center"/>
      <protection/>
    </xf>
    <xf numFmtId="0" fontId="6" fillId="0" borderId="0" xfId="52" applyFont="1" applyFill="1" applyBorder="1" applyAlignment="1" applyProtection="1">
      <alignment vertical="center" wrapText="1"/>
      <protection/>
    </xf>
    <xf numFmtId="0" fontId="14" fillId="0" borderId="0" xfId="59" applyFont="1" applyBorder="1" applyAlignment="1" applyProtection="1">
      <alignment vertical="center" wrapText="1"/>
      <protection/>
    </xf>
    <xf numFmtId="165" fontId="24" fillId="0" borderId="0" xfId="58" applyNumberFormat="1" applyAlignment="1" applyProtection="1">
      <alignment horizontal="right" vertical="center"/>
      <protection/>
    </xf>
    <xf numFmtId="0" fontId="6" fillId="0" borderId="29" xfId="0" applyFont="1" applyFill="1" applyBorder="1" applyAlignment="1" applyProtection="1">
      <alignment/>
      <protection/>
    </xf>
    <xf numFmtId="194" fontId="8" fillId="0" borderId="30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left"/>
      <protection/>
    </xf>
    <xf numFmtId="0" fontId="7" fillId="0" borderId="31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94" fontId="8" fillId="0" borderId="32" xfId="0" applyNumberFormat="1" applyFont="1" applyFill="1" applyBorder="1" applyAlignment="1" applyProtection="1">
      <alignment vertical="center"/>
      <protection/>
    </xf>
    <xf numFmtId="0" fontId="50" fillId="0" borderId="33" xfId="0" applyFont="1" applyFill="1" applyBorder="1" applyAlignment="1" applyProtection="1">
      <alignment horizontal="right"/>
      <protection/>
    </xf>
    <xf numFmtId="0" fontId="50" fillId="0" borderId="34" xfId="0" applyFont="1" applyFill="1" applyBorder="1" applyAlignment="1" applyProtection="1">
      <alignment horizontal="left"/>
      <protection/>
    </xf>
    <xf numFmtId="0" fontId="50" fillId="0" borderId="33" xfId="0" applyFont="1" applyFill="1" applyBorder="1" applyAlignment="1" applyProtection="1">
      <alignment horizontal="right" vertical="top"/>
      <protection/>
    </xf>
    <xf numFmtId="0" fontId="7" fillId="0" borderId="29" xfId="0" applyFont="1" applyFill="1" applyBorder="1" applyAlignment="1" applyProtection="1">
      <alignment vertical="top"/>
      <protection/>
    </xf>
    <xf numFmtId="194" fontId="8" fillId="0" borderId="30" xfId="0" applyNumberFormat="1" applyFont="1" applyFill="1" applyBorder="1" applyAlignment="1" applyProtection="1">
      <alignment vertical="top"/>
      <protection/>
    </xf>
    <xf numFmtId="0" fontId="50" fillId="0" borderId="35" xfId="0" applyFont="1" applyFill="1" applyBorder="1" applyAlignment="1" applyProtection="1">
      <alignment horizontal="right"/>
      <protection/>
    </xf>
    <xf numFmtId="0" fontId="7" fillId="0" borderId="36" xfId="0" applyFont="1" applyFill="1" applyBorder="1" applyAlignment="1" applyProtection="1">
      <alignment/>
      <protection/>
    </xf>
    <xf numFmtId="194" fontId="8" fillId="0" borderId="37" xfId="0" applyNumberFormat="1" applyFont="1" applyFill="1" applyBorder="1" applyAlignment="1" applyProtection="1">
      <alignment vertical="center"/>
      <protection/>
    </xf>
    <xf numFmtId="0" fontId="50" fillId="0" borderId="38" xfId="0" applyFont="1" applyFill="1" applyBorder="1" applyAlignment="1" applyProtection="1">
      <alignment horizontal="right"/>
      <protection/>
    </xf>
    <xf numFmtId="0" fontId="7" fillId="0" borderId="39" xfId="0" applyFont="1" applyFill="1" applyBorder="1" applyAlignment="1" applyProtection="1">
      <alignment/>
      <protection/>
    </xf>
    <xf numFmtId="194" fontId="8" fillId="0" borderId="40" xfId="0" applyNumberFormat="1" applyFont="1" applyFill="1" applyBorder="1" applyAlignment="1" applyProtection="1">
      <alignment vertical="center"/>
      <protection/>
    </xf>
    <xf numFmtId="0" fontId="22" fillId="0" borderId="41" xfId="0" applyFont="1" applyBorder="1" applyAlignment="1" applyProtection="1">
      <alignment/>
      <protection/>
    </xf>
    <xf numFmtId="0" fontId="50" fillId="0" borderId="42" xfId="0" applyFont="1" applyFill="1" applyBorder="1" applyAlignment="1" applyProtection="1">
      <alignment horizontal="right"/>
      <protection/>
    </xf>
    <xf numFmtId="0" fontId="7" fillId="0" borderId="43" xfId="0" applyFont="1" applyFill="1" applyBorder="1" applyAlignment="1" applyProtection="1">
      <alignment horizontal="centerContinuous" vertical="center" wrapText="1"/>
      <protection/>
    </xf>
    <xf numFmtId="0" fontId="6" fillId="0" borderId="44" xfId="0" applyFont="1" applyFill="1" applyBorder="1" applyAlignment="1" applyProtection="1">
      <alignment horizontal="centerContinuous"/>
      <protection/>
    </xf>
    <xf numFmtId="0" fontId="0" fillId="0" borderId="45" xfId="0" applyBorder="1" applyAlignment="1" applyProtection="1">
      <alignment horizontal="centerContinuous" vertical="center"/>
      <protection/>
    </xf>
    <xf numFmtId="0" fontId="0" fillId="18" borderId="46" xfId="0" applyFill="1" applyBorder="1" applyAlignment="1" applyProtection="1">
      <alignment/>
      <protection/>
    </xf>
    <xf numFmtId="0" fontId="0" fillId="0" borderId="44" xfId="0" applyBorder="1" applyAlignment="1" applyProtection="1">
      <alignment horizontal="centerContinuous" vertical="center"/>
      <protection/>
    </xf>
    <xf numFmtId="0" fontId="6" fillId="0" borderId="45" xfId="0" applyFont="1" applyFill="1" applyBorder="1" applyAlignment="1" applyProtection="1">
      <alignment horizontal="centerContinuous" vertical="center"/>
      <protection/>
    </xf>
    <xf numFmtId="194" fontId="8" fillId="0" borderId="30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left" vertical="top"/>
      <protection/>
    </xf>
    <xf numFmtId="0" fontId="13" fillId="0" borderId="14" xfId="0" applyFont="1" applyFill="1" applyBorder="1" applyAlignment="1" applyProtection="1">
      <alignment horizontal="center" vertical="top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23" fillId="0" borderId="38" xfId="0" applyFont="1" applyBorder="1" applyAlignment="1" applyProtection="1">
      <alignment vertical="center" wrapText="1"/>
      <protection/>
    </xf>
    <xf numFmtId="0" fontId="23" fillId="0" borderId="39" xfId="0" applyFont="1" applyBorder="1" applyAlignment="1" applyProtection="1">
      <alignment vertical="center" wrapText="1"/>
      <protection/>
    </xf>
    <xf numFmtId="0" fontId="23" fillId="0" borderId="40" xfId="0" applyFont="1" applyBorder="1" applyAlignment="1" applyProtection="1">
      <alignment vertical="center" wrapText="1"/>
      <protection/>
    </xf>
    <xf numFmtId="0" fontId="23" fillId="0" borderId="42" xfId="0" applyFont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vertical="center" wrapText="1"/>
      <protection/>
    </xf>
    <xf numFmtId="0" fontId="23" fillId="0" borderId="32" xfId="0" applyFont="1" applyBorder="1" applyAlignment="1" applyProtection="1">
      <alignment vertical="center" wrapText="1"/>
      <protection/>
    </xf>
    <xf numFmtId="0" fontId="23" fillId="0" borderId="35" xfId="0" applyFont="1" applyBorder="1" applyAlignment="1" applyProtection="1">
      <alignment vertical="center" wrapText="1"/>
      <protection/>
    </xf>
    <xf numFmtId="0" fontId="23" fillId="0" borderId="36" xfId="0" applyFont="1" applyBorder="1" applyAlignment="1" applyProtection="1">
      <alignment vertical="center" wrapText="1"/>
      <protection/>
    </xf>
    <xf numFmtId="0" fontId="23" fillId="0" borderId="37" xfId="0" applyFont="1" applyBorder="1" applyAlignment="1" applyProtection="1">
      <alignment vertical="center" wrapText="1"/>
      <protection/>
    </xf>
    <xf numFmtId="0" fontId="33" fillId="11" borderId="27" xfId="58" applyNumberFormat="1" applyFont="1" applyFill="1" applyBorder="1" applyAlignment="1" applyProtection="1">
      <alignment horizontal="center" vertical="center" wrapText="1"/>
      <protection/>
    </xf>
    <xf numFmtId="0" fontId="35" fillId="0" borderId="47" xfId="54" applyFont="1" applyBorder="1" applyAlignment="1" applyProtection="1">
      <alignment horizontal="center" wrapText="1"/>
      <protection/>
    </xf>
    <xf numFmtId="165" fontId="33" fillId="0" borderId="0" xfId="58" applyNumberFormat="1" applyFont="1" applyAlignment="1" applyProtection="1">
      <alignment vertical="center" wrapText="1"/>
      <protection/>
    </xf>
    <xf numFmtId="0" fontId="47" fillId="0" borderId="0" xfId="54" applyFont="1" applyAlignment="1" applyProtection="1">
      <alignment vertical="center" wrapText="1"/>
      <protection/>
    </xf>
    <xf numFmtId="165" fontId="47" fillId="0" borderId="0" xfId="56" applyNumberFormat="1" applyFont="1" applyAlignment="1" applyProtection="1">
      <alignment vertical="center" wrapText="1"/>
      <protection/>
    </xf>
    <xf numFmtId="165" fontId="12" fillId="0" borderId="0" xfId="58" applyNumberFormat="1" applyFont="1" applyBorder="1" applyAlignment="1" applyProtection="1">
      <alignment horizontal="left" vertical="center" wrapText="1"/>
      <protection/>
    </xf>
    <xf numFmtId="165" fontId="12" fillId="0" borderId="19" xfId="58" applyNumberFormat="1" applyFont="1" applyBorder="1" applyAlignment="1" applyProtection="1">
      <alignment horizontal="left" vertical="center" wrapText="1"/>
      <protection/>
    </xf>
    <xf numFmtId="0" fontId="34" fillId="0" borderId="47" xfId="54" applyBorder="1" applyAlignment="1" applyProtection="1">
      <alignment horizontal="center" wrapText="1"/>
      <protection/>
    </xf>
    <xf numFmtId="0" fontId="33" fillId="11" borderId="47" xfId="58" applyNumberFormat="1" applyFont="1" applyFill="1" applyBorder="1" applyAlignment="1" applyProtection="1">
      <alignment horizontal="center" vertical="center" wrapText="1"/>
      <protection/>
    </xf>
    <xf numFmtId="0" fontId="35" fillId="0" borderId="47" xfId="54" applyFont="1" applyBorder="1" applyAlignment="1" applyProtection="1">
      <alignment wrapText="1"/>
      <protection/>
    </xf>
    <xf numFmtId="165" fontId="12" fillId="0" borderId="0" xfId="55" applyNumberFormat="1" applyFont="1" applyFill="1" applyBorder="1" applyAlignment="1" applyProtection="1">
      <alignment horizontal="left" vertical="center" wrapText="1"/>
      <protection/>
    </xf>
    <xf numFmtId="165" fontId="12" fillId="0" borderId="19" xfId="55" applyNumberFormat="1" applyFont="1" applyFill="1" applyBorder="1" applyAlignment="1" applyProtection="1">
      <alignment horizontal="left" vertical="center" wrapText="1"/>
      <protection/>
    </xf>
    <xf numFmtId="165" fontId="12" fillId="0" borderId="22" xfId="58" applyNumberFormat="1" applyFont="1" applyBorder="1" applyAlignment="1" applyProtection="1">
      <alignment vertical="top" wrapText="1"/>
      <protection locked="0"/>
    </xf>
    <xf numFmtId="0" fontId="40" fillId="0" borderId="17" xfId="54" applyFont="1" applyBorder="1" applyAlignment="1" applyProtection="1">
      <alignment vertical="top" wrapText="1"/>
      <protection locked="0"/>
    </xf>
    <xf numFmtId="0" fontId="40" fillId="0" borderId="23" xfId="54" applyFont="1" applyBorder="1" applyAlignment="1" applyProtection="1">
      <alignment vertical="top" wrapText="1"/>
      <protection locked="0"/>
    </xf>
    <xf numFmtId="0" fontId="40" fillId="0" borderId="24" xfId="54" applyFont="1" applyBorder="1" applyAlignment="1" applyProtection="1">
      <alignment vertical="top" wrapText="1"/>
      <protection locked="0"/>
    </xf>
    <xf numFmtId="0" fontId="40" fillId="0" borderId="0" xfId="54" applyFont="1" applyAlignment="1" applyProtection="1">
      <alignment vertical="top" wrapText="1"/>
      <protection locked="0"/>
    </xf>
    <xf numFmtId="0" fontId="40" fillId="0" borderId="19" xfId="54" applyFont="1" applyBorder="1" applyAlignment="1" applyProtection="1">
      <alignment vertical="top" wrapText="1"/>
      <protection locked="0"/>
    </xf>
    <xf numFmtId="0" fontId="40" fillId="0" borderId="25" xfId="54" applyFont="1" applyBorder="1" applyAlignment="1" applyProtection="1">
      <alignment vertical="top" wrapText="1"/>
      <protection locked="0"/>
    </xf>
    <xf numFmtId="0" fontId="40" fillId="0" borderId="18" xfId="54" applyFont="1" applyBorder="1" applyAlignment="1" applyProtection="1">
      <alignment vertical="top" wrapText="1"/>
      <protection locked="0"/>
    </xf>
    <xf numFmtId="0" fontId="40" fillId="0" borderId="20" xfId="54" applyFont="1" applyBorder="1" applyAlignment="1" applyProtection="1">
      <alignment vertical="top" wrapText="1"/>
      <protection locked="0"/>
    </xf>
    <xf numFmtId="165" fontId="27" fillId="20" borderId="21" xfId="58" applyNumberFormat="1" applyFont="1" applyFill="1" applyBorder="1" applyAlignment="1" applyProtection="1">
      <alignment horizontal="left" vertical="center"/>
      <protection/>
    </xf>
    <xf numFmtId="165" fontId="27" fillId="20" borderId="26" xfId="58" applyNumberFormat="1" applyFont="1" applyFill="1" applyBorder="1" applyAlignment="1" applyProtection="1">
      <alignment horizontal="left" vertical="center"/>
      <protection/>
    </xf>
    <xf numFmtId="165" fontId="16" fillId="0" borderId="18" xfId="56" applyNumberFormat="1" applyFont="1" applyFill="1" applyBorder="1" applyAlignment="1" applyProtection="1">
      <alignment horizontal="right"/>
      <protection/>
    </xf>
    <xf numFmtId="0" fontId="45" fillId="0" borderId="20" xfId="54" applyFont="1" applyBorder="1" applyAlignment="1" applyProtection="1">
      <alignment horizontal="right"/>
      <protection/>
    </xf>
    <xf numFmtId="165" fontId="12" fillId="0" borderId="0" xfId="58" applyNumberFormat="1" applyFont="1" applyFill="1" applyBorder="1" applyAlignment="1" applyProtection="1">
      <alignment horizontal="left" vertical="center" wrapText="1"/>
      <protection/>
    </xf>
    <xf numFmtId="165" fontId="12" fillId="0" borderId="19" xfId="58" applyNumberFormat="1" applyFont="1" applyFill="1" applyBorder="1" applyAlignment="1" applyProtection="1">
      <alignment horizontal="left" vertical="center" wrapText="1"/>
      <protection/>
    </xf>
    <xf numFmtId="165" fontId="16" fillId="0" borderId="0" xfId="56" applyNumberFormat="1" applyFont="1" applyFill="1" applyBorder="1" applyAlignment="1" applyProtection="1">
      <alignment horizontal="right"/>
      <protection/>
    </xf>
    <xf numFmtId="0" fontId="45" fillId="0" borderId="19" xfId="54" applyFont="1" applyBorder="1" applyAlignment="1" applyProtection="1">
      <alignment horizontal="right"/>
      <protection/>
    </xf>
    <xf numFmtId="0" fontId="33" fillId="0" borderId="0" xfId="54" applyFont="1" applyAlignment="1" applyProtection="1">
      <alignment vertical="center" wrapText="1"/>
      <protection/>
    </xf>
    <xf numFmtId="165" fontId="33" fillId="0" borderId="0" xfId="56" applyNumberFormat="1" applyFont="1" applyAlignment="1" applyProtection="1">
      <alignment vertical="center" wrapText="1"/>
      <protection/>
    </xf>
    <xf numFmtId="165" fontId="12" fillId="0" borderId="0" xfId="55" applyNumberFormat="1" applyFont="1" applyBorder="1" applyAlignment="1" applyProtection="1">
      <alignment horizontal="left" vertical="center" wrapText="1"/>
      <protection/>
    </xf>
    <xf numFmtId="165" fontId="12" fillId="0" borderId="19" xfId="55" applyNumberFormat="1" applyFont="1" applyBorder="1" applyAlignment="1" applyProtection="1">
      <alignment horizontal="left" vertical="center" wrapText="1"/>
      <protection/>
    </xf>
    <xf numFmtId="0" fontId="16" fillId="0" borderId="0" xfId="59" applyFont="1" applyAlignment="1" applyProtection="1">
      <alignment horizontal="center" vertical="center" wrapText="1"/>
      <protection/>
    </xf>
    <xf numFmtId="165" fontId="16" fillId="0" borderId="0" xfId="56" applyNumberFormat="1" applyFont="1" applyFill="1" applyBorder="1" applyAlignment="1" applyProtection="1">
      <alignment horizontal="right" vertical="center" wrapText="1"/>
      <protection/>
    </xf>
    <xf numFmtId="0" fontId="43" fillId="0" borderId="0" xfId="54" applyFont="1" applyBorder="1" applyAlignment="1" applyProtection="1">
      <alignment vertical="center" wrapText="1"/>
      <protection/>
    </xf>
    <xf numFmtId="0" fontId="43" fillId="0" borderId="19" xfId="54" applyFont="1" applyBorder="1" applyAlignment="1" applyProtection="1">
      <alignment vertical="center" wrapText="1"/>
      <protection/>
    </xf>
    <xf numFmtId="165" fontId="33" fillId="11" borderId="47" xfId="56" applyNumberFormat="1" applyFont="1" applyFill="1" applyBorder="1" applyAlignment="1" applyProtection="1">
      <alignment horizontal="center" vertical="center" wrapText="1"/>
      <protection/>
    </xf>
    <xf numFmtId="0" fontId="34" fillId="0" borderId="47" xfId="54" applyBorder="1" applyAlignment="1" applyProtection="1">
      <alignment horizontal="center" vertical="center" wrapText="1"/>
      <protection/>
    </xf>
    <xf numFmtId="165" fontId="12" fillId="0" borderId="0" xfId="56" applyNumberFormat="1" applyFont="1" applyBorder="1" applyAlignment="1" applyProtection="1">
      <alignment horizontal="left" vertical="center" wrapText="1"/>
      <protection/>
    </xf>
    <xf numFmtId="165" fontId="12" fillId="0" borderId="19" xfId="56" applyNumberFormat="1" applyFont="1" applyBorder="1" applyAlignment="1" applyProtection="1">
      <alignment horizontal="left" vertical="center" wrapText="1"/>
      <protection/>
    </xf>
    <xf numFmtId="0" fontId="46" fillId="0" borderId="17" xfId="54" applyFont="1" applyBorder="1" applyAlignment="1" applyProtection="1">
      <alignment vertical="top" wrapText="1"/>
      <protection locked="0"/>
    </xf>
    <xf numFmtId="0" fontId="46" fillId="0" borderId="23" xfId="54" applyFont="1" applyBorder="1" applyAlignment="1" applyProtection="1">
      <alignment vertical="top" wrapText="1"/>
      <protection locked="0"/>
    </xf>
    <xf numFmtId="0" fontId="46" fillId="0" borderId="24" xfId="54" applyFont="1" applyBorder="1" applyAlignment="1" applyProtection="1">
      <alignment vertical="top" wrapText="1"/>
      <protection locked="0"/>
    </xf>
    <xf numFmtId="0" fontId="46" fillId="0" borderId="0" xfId="54" applyFont="1" applyBorder="1" applyAlignment="1" applyProtection="1">
      <alignment vertical="top" wrapText="1"/>
      <protection locked="0"/>
    </xf>
    <xf numFmtId="0" fontId="46" fillId="0" borderId="19" xfId="54" applyFont="1" applyBorder="1" applyAlignment="1" applyProtection="1">
      <alignment vertical="top" wrapText="1"/>
      <protection locked="0"/>
    </xf>
    <xf numFmtId="0" fontId="46" fillId="0" borderId="25" xfId="54" applyFont="1" applyBorder="1" applyAlignment="1" applyProtection="1">
      <alignment vertical="top" wrapText="1"/>
      <protection locked="0"/>
    </xf>
    <xf numFmtId="0" fontId="46" fillId="0" borderId="18" xfId="54" applyFont="1" applyBorder="1" applyAlignment="1" applyProtection="1">
      <alignment vertical="top" wrapText="1"/>
      <protection locked="0"/>
    </xf>
    <xf numFmtId="0" fontId="46" fillId="0" borderId="20" xfId="54" applyFont="1" applyBorder="1" applyAlignment="1" applyProtection="1">
      <alignment vertical="top" wrapText="1"/>
      <protection locked="0"/>
    </xf>
    <xf numFmtId="165" fontId="27" fillId="20" borderId="21" xfId="58" applyNumberFormat="1" applyFont="1" applyFill="1" applyBorder="1" applyAlignment="1" applyProtection="1">
      <alignment horizontal="left" vertical="center" wrapText="1"/>
      <protection/>
    </xf>
    <xf numFmtId="165" fontId="27" fillId="20" borderId="26" xfId="58" applyNumberFormat="1" applyFont="1" applyFill="1" applyBorder="1" applyAlignment="1" applyProtection="1">
      <alignment horizontal="left" vertical="center" wrapText="1"/>
      <protection/>
    </xf>
    <xf numFmtId="165" fontId="12" fillId="0" borderId="0" xfId="56" applyNumberFormat="1" applyFont="1" applyFill="1" applyBorder="1" applyAlignment="1" applyProtection="1">
      <alignment horizontal="left" vertical="center" wrapText="1"/>
      <protection/>
    </xf>
    <xf numFmtId="165" fontId="12" fillId="0" borderId="19" xfId="56" applyNumberFormat="1" applyFont="1" applyFill="1" applyBorder="1" applyAlignment="1" applyProtection="1">
      <alignment horizontal="left" vertical="center" wrapText="1"/>
      <protection/>
    </xf>
    <xf numFmtId="0" fontId="33" fillId="11" borderId="27" xfId="58" applyNumberFormat="1" applyFont="1" applyFill="1" applyBorder="1" applyAlignment="1" applyProtection="1">
      <alignment vertical="center" wrapText="1"/>
      <protection/>
    </xf>
    <xf numFmtId="0" fontId="34" fillId="0" borderId="47" xfId="54" applyBorder="1" applyAlignment="1" applyProtection="1">
      <alignment wrapText="1"/>
      <protection/>
    </xf>
    <xf numFmtId="165" fontId="51" fillId="0" borderId="0" xfId="56" applyNumberFormat="1" applyFont="1" applyAlignment="1" applyProtection="1">
      <alignment horizontal="center" vertical="center"/>
      <protection/>
    </xf>
    <xf numFmtId="0" fontId="18" fillId="0" borderId="0" xfId="54" applyFont="1" applyAlignment="1" applyProtection="1">
      <alignment horizontal="center" vertical="center" wrapText="1"/>
      <protection/>
    </xf>
    <xf numFmtId="165" fontId="16" fillId="0" borderId="0" xfId="56" applyNumberFormat="1" applyFont="1" applyFill="1" applyBorder="1" applyAlignment="1" applyProtection="1">
      <alignment horizontal="right" vertical="center"/>
      <protection/>
    </xf>
    <xf numFmtId="0" fontId="45" fillId="0" borderId="19" xfId="54" applyFont="1" applyBorder="1" applyAlignment="1" applyProtection="1">
      <alignment horizontal="right" vertical="center"/>
      <protection/>
    </xf>
    <xf numFmtId="0" fontId="45" fillId="0" borderId="18" xfId="54" applyFont="1" applyBorder="1" applyAlignment="1" applyProtection="1">
      <alignment horizontal="right"/>
      <protection/>
    </xf>
    <xf numFmtId="165" fontId="12" fillId="0" borderId="0" xfId="58" applyNumberFormat="1" applyFont="1" applyFill="1" applyBorder="1" applyAlignment="1" applyProtection="1">
      <alignment horizontal="left" vertical="center"/>
      <protection/>
    </xf>
    <xf numFmtId="165" fontId="12" fillId="0" borderId="19" xfId="58" applyNumberFormat="1" applyFont="1" applyFill="1" applyBorder="1" applyAlignment="1" applyProtection="1">
      <alignment horizontal="left" vertical="center"/>
      <protection/>
    </xf>
    <xf numFmtId="165" fontId="12" fillId="0" borderId="0" xfId="55" applyNumberFormat="1" applyFont="1" applyBorder="1" applyAlignment="1" applyProtection="1">
      <alignment horizontal="left" vertical="center"/>
      <protection/>
    </xf>
    <xf numFmtId="165" fontId="12" fillId="0" borderId="19" xfId="55" applyNumberFormat="1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0" borderId="32" xfId="0" applyFont="1" applyBorder="1" applyAlignment="1" applyProtection="1">
      <alignment horizontal="center" vertical="center" wrapText="1"/>
      <protection/>
    </xf>
    <xf numFmtId="0" fontId="23" fillId="0" borderId="35" xfId="0" applyFont="1" applyBorder="1" applyAlignment="1" applyProtection="1">
      <alignment horizontal="center" vertical="center" wrapText="1"/>
      <protection/>
    </xf>
    <xf numFmtId="0" fontId="23" fillId="0" borderId="36" xfId="0" applyFont="1" applyBorder="1" applyAlignment="1" applyProtection="1">
      <alignment horizontal="center" vertical="center" wrapText="1"/>
      <protection/>
    </xf>
    <xf numFmtId="0" fontId="23" fillId="0" borderId="37" xfId="0" applyFont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left" wrapText="1"/>
      <protection/>
    </xf>
    <xf numFmtId="0" fontId="7" fillId="0" borderId="44" xfId="0" applyFont="1" applyFill="1" applyBorder="1" applyAlignment="1" applyProtection="1">
      <alignment horizontal="left"/>
      <protection/>
    </xf>
    <xf numFmtId="0" fontId="7" fillId="0" borderId="45" xfId="0" applyFont="1" applyFill="1" applyBorder="1" applyAlignment="1" applyProtection="1">
      <alignment horizontal="left"/>
      <protection/>
    </xf>
    <xf numFmtId="0" fontId="7" fillId="0" borderId="49" xfId="0" applyFont="1" applyFill="1" applyBorder="1" applyAlignment="1" applyProtection="1">
      <alignment horizontal="left" wrapText="1"/>
      <protection/>
    </xf>
    <xf numFmtId="0" fontId="7" fillId="0" borderId="21" xfId="0" applyFont="1" applyFill="1" applyBorder="1" applyAlignment="1" applyProtection="1">
      <alignment horizontal="left"/>
      <protection/>
    </xf>
    <xf numFmtId="0" fontId="7" fillId="0" borderId="50" xfId="0" applyFont="1" applyFill="1" applyBorder="1" applyAlignment="1" applyProtection="1">
      <alignment horizontal="left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51" xfId="0" applyFont="1" applyFill="1" applyBorder="1" applyAlignment="1" applyProtection="1">
      <alignment horizontal="center" vertical="center" wrapText="1"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41" xfId="0" applyFont="1" applyFill="1" applyBorder="1" applyAlignment="1" applyProtection="1">
      <alignment horizontal="center" vertical="center" wrapText="1"/>
      <protection/>
    </xf>
    <xf numFmtId="0" fontId="18" fillId="0" borderId="36" xfId="0" applyFont="1" applyBorder="1" applyAlignment="1" applyProtection="1">
      <alignment horizontal="left" vertical="center" wrapText="1"/>
      <protection/>
    </xf>
    <xf numFmtId="0" fontId="21" fillId="0" borderId="51" xfId="0" applyFont="1" applyFill="1" applyBorder="1" applyAlignment="1" applyProtection="1">
      <alignment horizontal="left" vertical="center" wrapText="1"/>
      <protection/>
    </xf>
    <xf numFmtId="0" fontId="21" fillId="0" borderId="52" xfId="0" applyFont="1" applyFill="1" applyBorder="1" applyAlignment="1" applyProtection="1">
      <alignment horizontal="left" vertical="center" wrapText="1"/>
      <protection/>
    </xf>
    <xf numFmtId="0" fontId="8" fillId="0" borderId="51" xfId="0" applyFont="1" applyFill="1" applyBorder="1" applyAlignment="1" applyProtection="1">
      <alignment horizontal="center"/>
      <protection/>
    </xf>
    <xf numFmtId="0" fontId="8" fillId="0" borderId="53" xfId="0" applyFont="1" applyFill="1" applyBorder="1" applyAlignment="1" applyProtection="1">
      <alignment horizontal="center"/>
      <protection/>
    </xf>
    <xf numFmtId="0" fontId="50" fillId="0" borderId="49" xfId="0" applyFont="1" applyFill="1" applyBorder="1" applyAlignment="1" applyProtection="1">
      <alignment horizontal="left" wrapText="1"/>
      <protection/>
    </xf>
    <xf numFmtId="0" fontId="19" fillId="0" borderId="51" xfId="0" applyFont="1" applyBorder="1" applyAlignment="1" applyProtection="1">
      <alignment horizontal="center"/>
      <protection/>
    </xf>
    <xf numFmtId="0" fontId="19" fillId="0" borderId="53" xfId="0" applyFont="1" applyBorder="1" applyAlignment="1" applyProtection="1">
      <alignment horizontal="center"/>
      <protection/>
    </xf>
    <xf numFmtId="0" fontId="23" fillId="0" borderId="38" xfId="0" applyFont="1" applyBorder="1" applyAlignment="1" applyProtection="1">
      <alignment horizontal="center" vertical="center" wrapText="1"/>
      <protection/>
    </xf>
    <xf numFmtId="0" fontId="23" fillId="0" borderId="39" xfId="0" applyFont="1" applyBorder="1" applyAlignment="1" applyProtection="1">
      <alignment horizontal="center" vertical="center" wrapText="1"/>
      <protection/>
    </xf>
    <xf numFmtId="0" fontId="23" fillId="0" borderId="40" xfId="0" applyFont="1" applyBorder="1" applyAlignment="1" applyProtection="1">
      <alignment horizontal="center" vertical="center" wrapText="1"/>
      <protection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3tabella15" xfId="47"/>
    <cellStyle name="Comma [0]" xfId="48"/>
    <cellStyle name="Migliaia 2" xfId="49"/>
    <cellStyle name="Neutrale" xfId="50"/>
    <cellStyle name="Normale 2" xfId="51"/>
    <cellStyle name="Normale_ENTI LOCALI  2000" xfId="52"/>
    <cellStyle name="Normale_MINISTERI" xfId="53"/>
    <cellStyle name="Normale_modello si2 raln_MODIFICATO_ALESSIO" xfId="54"/>
    <cellStyle name="Normale_PRINFEL98" xfId="55"/>
    <cellStyle name="Normale_PRINFEL98 2 2" xfId="56"/>
    <cellStyle name="Normale_PRINFEL98_modello si2 raln_MODIFICATO_ALESSIO" xfId="57"/>
    <cellStyle name="Normale_PRINFEL98_modello si2 raln_MODIFICATO_ALESSIO 2" xfId="58"/>
    <cellStyle name="Normale_Prospetto informativo 2001_modello si2 raln_MODIFICATO_ALESSIO 2" xfId="59"/>
    <cellStyle name="Nota" xfId="60"/>
    <cellStyle name="Output" xfId="61"/>
    <cellStyle name="Percent" xfId="62"/>
    <cellStyle name="Percentuale 2" xfId="63"/>
    <cellStyle name="Percentuale 2 2" xfId="64"/>
    <cellStyle name="Testo avviso" xfId="65"/>
    <cellStyle name="Testo descrittivo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Valuta (0)_3tabella15" xfId="76"/>
    <cellStyle name="Currency [0]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</xdr:row>
      <xdr:rowOff>0</xdr:rowOff>
    </xdr:from>
    <xdr:to>
      <xdr:col>3</xdr:col>
      <xdr:colOff>1371600</xdr:colOff>
      <xdr:row>7</xdr:row>
      <xdr:rowOff>742950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2686050"/>
          <a:ext cx="3019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</xdr:row>
      <xdr:rowOff>0</xdr:rowOff>
    </xdr:from>
    <xdr:to>
      <xdr:col>3</xdr:col>
      <xdr:colOff>1371600</xdr:colOff>
      <xdr:row>7</xdr:row>
      <xdr:rowOff>742950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2686050"/>
          <a:ext cx="3019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</xdr:row>
      <xdr:rowOff>0</xdr:rowOff>
    </xdr:from>
    <xdr:to>
      <xdr:col>3</xdr:col>
      <xdr:colOff>1371600</xdr:colOff>
      <xdr:row>7</xdr:row>
      <xdr:rowOff>742950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2686050"/>
          <a:ext cx="3019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3</xdr:col>
      <xdr:colOff>9525</xdr:colOff>
      <xdr:row>1</xdr:row>
      <xdr:rowOff>438150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9525" y="1143000"/>
          <a:ext cx="5486400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RISORSE PER LA RETRIBUZIONE DI POSIZIONE E DI RISULTATO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DIRIGENTI NON MEDICI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333375</xdr:rowOff>
    </xdr:from>
    <xdr:to>
      <xdr:col>0</xdr:col>
      <xdr:colOff>3105150</xdr:colOff>
      <xdr:row>0</xdr:row>
      <xdr:rowOff>1076325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095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3</xdr:col>
      <xdr:colOff>9525</xdr:colOff>
      <xdr:row>1</xdr:row>
      <xdr:rowOff>438150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9525" y="1143000"/>
          <a:ext cx="5429250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RISORSE PER LA RETRIBUZIONE DI POSIZIONE E DI RISULTATO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NON DIRIGENTE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333375</xdr:rowOff>
    </xdr:from>
    <xdr:to>
      <xdr:col>0</xdr:col>
      <xdr:colOff>3105150</xdr:colOff>
      <xdr:row>0</xdr:row>
      <xdr:rowOff>1076325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095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udia.rossi\Impostazioni%20locali\Temporary%20Internet%20Files\Content.Outlook\1KVP5181\RALN_REGIONI%20E%20AUT_LOC_%20(CCNL%20NAZ_)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Valori Medi"/>
      <sheetName val="Squadratura 1"/>
      <sheetName val="Squadratura 2"/>
      <sheetName val="Squadratura 3"/>
      <sheetName val="Squadratura 4"/>
      <sheetName val="Incongruenza 1"/>
      <sheetName val="Incongruenza 2"/>
      <sheetName val="Incongruenza 4 e controlli t14"/>
      <sheetName val="Incongruenza 5"/>
      <sheetName val="Incongruenza 6"/>
      <sheetName val="Incongruenza 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7">
    <pageSetUpPr fitToPage="1"/>
  </sheetPr>
  <dimension ref="A1:L241"/>
  <sheetViews>
    <sheetView showGridLines="0" zoomScale="75" zoomScaleNormal="75" zoomScalePageLayoutView="94" workbookViewId="0" topLeftCell="A1">
      <selection activeCell="A204" sqref="A204:G209"/>
    </sheetView>
  </sheetViews>
  <sheetFormatPr defaultColWidth="0" defaultRowHeight="15" customHeight="1" zeroHeight="1"/>
  <cols>
    <col min="1" max="1" width="7.66015625" style="97" customWidth="1"/>
    <col min="2" max="7" width="28.83203125" style="98" customWidth="1"/>
    <col min="8" max="8" width="6" style="111" hidden="1" customWidth="1"/>
    <col min="9" max="9" width="10.33203125" style="85" hidden="1" customWidth="1"/>
    <col min="10" max="12" width="12.83203125" style="86" customWidth="1"/>
    <col min="13" max="242" width="12.83203125" style="86" hidden="1" customWidth="1"/>
    <col min="243" max="243" width="3.33203125" style="86" hidden="1" customWidth="1"/>
    <col min="244" max="244" width="1.3359375" style="86" hidden="1" customWidth="1"/>
    <col min="245" max="245" width="3.16015625" style="86" hidden="1" customWidth="1"/>
    <col min="246" max="246" width="1.66796875" style="86" hidden="1" customWidth="1"/>
    <col min="247" max="247" width="3.16015625" style="86" hidden="1" customWidth="1"/>
    <col min="248" max="248" width="3" style="86" hidden="1" customWidth="1"/>
    <col min="249" max="249" width="1.83203125" style="86" hidden="1" customWidth="1"/>
    <col min="250" max="250" width="2.16015625" style="86" hidden="1" customWidth="1"/>
    <col min="251" max="251" width="3.5" style="86" hidden="1" customWidth="1"/>
    <col min="252" max="252" width="5.33203125" style="86" hidden="1" customWidth="1"/>
    <col min="253" max="253" width="8.66015625" style="86" hidden="1" customWidth="1"/>
    <col min="254" max="255" width="2.5" style="86" hidden="1" customWidth="1"/>
    <col min="256" max="16384" width="6.16015625" style="86" hidden="1" customWidth="1"/>
  </cols>
  <sheetData>
    <row r="1" spans="1:8" ht="45" customHeight="1">
      <c r="A1" s="81"/>
      <c r="B1" s="82"/>
      <c r="C1" s="82"/>
      <c r="D1" s="24" t="s">
        <v>42</v>
      </c>
      <c r="E1" s="82"/>
      <c r="F1" s="82"/>
      <c r="G1" s="83"/>
      <c r="H1" s="72" t="s">
        <v>57</v>
      </c>
    </row>
    <row r="2" spans="1:8" ht="23.25">
      <c r="A2" s="87"/>
      <c r="B2" s="88"/>
      <c r="C2" s="25" t="s">
        <v>43</v>
      </c>
      <c r="D2" s="88"/>
      <c r="E2" s="88"/>
      <c r="F2" s="88"/>
      <c r="G2" s="89"/>
      <c r="H2" s="84"/>
    </row>
    <row r="3" spans="1:8" ht="41.25" customHeight="1">
      <c r="A3" s="87"/>
      <c r="B3" s="26" t="s">
        <v>44</v>
      </c>
      <c r="C3" s="90"/>
      <c r="D3" s="88"/>
      <c r="E3" s="88"/>
      <c r="F3" s="88"/>
      <c r="G3" s="89"/>
      <c r="H3" s="84"/>
    </row>
    <row r="4" spans="1:9" s="96" customFormat="1" ht="45" customHeight="1">
      <c r="A4" s="91"/>
      <c r="B4" s="27" t="s">
        <v>45</v>
      </c>
      <c r="C4" s="28"/>
      <c r="D4" s="92"/>
      <c r="E4" s="92"/>
      <c r="F4" s="92"/>
      <c r="G4" s="93"/>
      <c r="H4" s="94"/>
      <c r="I4" s="95"/>
    </row>
    <row r="5" ht="16.5" customHeight="1">
      <c r="H5" s="84"/>
    </row>
    <row r="6" spans="1:8" ht="20.25">
      <c r="A6" s="99"/>
      <c r="B6" s="100"/>
      <c r="C6" s="86"/>
      <c r="D6" s="86"/>
      <c r="E6" s="86"/>
      <c r="F6" s="86"/>
      <c r="H6" s="84"/>
    </row>
    <row r="7" spans="1:9" s="103" customFormat="1" ht="20.25">
      <c r="A7" s="97"/>
      <c r="B7" s="101"/>
      <c r="C7" s="102" t="e">
        <f>#REF!</f>
        <v>#REF!</v>
      </c>
      <c r="E7" s="104"/>
      <c r="F7" s="105"/>
      <c r="G7" s="101"/>
      <c r="H7" s="106"/>
      <c r="I7" s="107"/>
    </row>
    <row r="8" spans="1:9" s="31" customFormat="1" ht="66" customHeight="1">
      <c r="A8" s="29"/>
      <c r="B8" s="30"/>
      <c r="C8" s="30"/>
      <c r="D8" s="32"/>
      <c r="F8" s="30"/>
      <c r="G8" s="30"/>
      <c r="H8" s="73"/>
      <c r="I8" s="74"/>
    </row>
    <row r="9" spans="1:9" s="103" customFormat="1" ht="30.75" customHeight="1">
      <c r="A9" s="108"/>
      <c r="B9" s="101"/>
      <c r="C9" s="109" t="s">
        <v>37</v>
      </c>
      <c r="D9" s="109"/>
      <c r="E9" s="430" t="s">
        <v>56</v>
      </c>
      <c r="F9" s="431"/>
      <c r="G9" s="101"/>
      <c r="H9" s="106"/>
      <c r="I9" s="107"/>
    </row>
    <row r="10" spans="1:9" s="103" customFormat="1" ht="30.75" customHeight="1">
      <c r="A10" s="108"/>
      <c r="B10" s="101"/>
      <c r="C10" s="101"/>
      <c r="D10" s="110"/>
      <c r="E10" s="104"/>
      <c r="F10" s="104"/>
      <c r="G10" s="101"/>
      <c r="H10" s="106"/>
      <c r="I10" s="107"/>
    </row>
    <row r="11" spans="1:7" ht="15">
      <c r="A11" s="108"/>
      <c r="B11" s="33" t="s">
        <v>46</v>
      </c>
      <c r="C11" s="34"/>
      <c r="D11" s="34"/>
      <c r="E11" s="34"/>
      <c r="F11" s="34"/>
      <c r="G11" s="34"/>
    </row>
    <row r="12" spans="1:7" ht="18" customHeight="1">
      <c r="A12" s="112"/>
      <c r="B12" s="113"/>
      <c r="C12" s="114"/>
      <c r="D12" s="114"/>
      <c r="E12" s="115" t="s">
        <v>2</v>
      </c>
      <c r="F12" s="116" t="s">
        <v>3</v>
      </c>
      <c r="G12" s="117" t="s">
        <v>4</v>
      </c>
    </row>
    <row r="13" spans="1:9" s="122" customFormat="1" ht="30" customHeight="1">
      <c r="A13" s="118"/>
      <c r="B13" s="414" t="e">
        <f>"Data atto costituzione Fondo/i per la contrattazione integrativa "&amp;#REF!&amp;":"</f>
        <v>#REF!</v>
      </c>
      <c r="C13" s="414"/>
      <c r="D13" s="415"/>
      <c r="E13" s="119">
        <v>16</v>
      </c>
      <c r="F13" s="119">
        <v>7</v>
      </c>
      <c r="G13" s="119">
        <v>2010</v>
      </c>
      <c r="H13" s="120"/>
      <c r="I13" s="121"/>
    </row>
    <row r="14" spans="1:9" s="122" customFormat="1" ht="9" customHeight="1">
      <c r="A14" s="118"/>
      <c r="B14" s="35"/>
      <c r="C14" s="35"/>
      <c r="D14" s="35"/>
      <c r="E14" s="35"/>
      <c r="F14" s="35"/>
      <c r="G14" s="36"/>
      <c r="H14" s="120"/>
      <c r="I14" s="121"/>
    </row>
    <row r="15" spans="1:9" s="122" customFormat="1" ht="30" customHeight="1">
      <c r="A15" s="118"/>
      <c r="B15" s="434" t="s">
        <v>68</v>
      </c>
      <c r="C15" s="434"/>
      <c r="D15" s="435"/>
      <c r="E15" s="123">
        <v>3</v>
      </c>
      <c r="F15" s="123">
        <v>10</v>
      </c>
      <c r="G15" s="123">
        <v>2007</v>
      </c>
      <c r="H15" s="120"/>
      <c r="I15" s="121"/>
    </row>
    <row r="16" spans="1:9" s="122" customFormat="1" ht="9" customHeight="1">
      <c r="A16" s="118"/>
      <c r="B16" s="124"/>
      <c r="C16" s="125"/>
      <c r="D16" s="125"/>
      <c r="E16" s="35"/>
      <c r="F16" s="35"/>
      <c r="G16" s="36"/>
      <c r="H16" s="120"/>
      <c r="I16" s="121"/>
    </row>
    <row r="17" spans="1:9" s="122" customFormat="1" ht="30" customHeight="1">
      <c r="A17" s="118"/>
      <c r="B17" s="434" t="s">
        <v>69</v>
      </c>
      <c r="C17" s="434"/>
      <c r="D17" s="435"/>
      <c r="E17" s="123">
        <v>3</v>
      </c>
      <c r="F17" s="123">
        <v>10</v>
      </c>
      <c r="G17" s="123">
        <v>2007</v>
      </c>
      <c r="H17" s="120"/>
      <c r="I17" s="121"/>
    </row>
    <row r="18" spans="1:9" s="122" customFormat="1" ht="9" customHeight="1">
      <c r="A18" s="118"/>
      <c r="B18" s="124"/>
      <c r="C18" s="125"/>
      <c r="D18" s="125"/>
      <c r="E18" s="35"/>
      <c r="F18" s="35"/>
      <c r="G18" s="36"/>
      <c r="H18" s="120"/>
      <c r="I18" s="121"/>
    </row>
    <row r="19" spans="1:7" ht="18" customHeight="1">
      <c r="A19" s="118"/>
      <c r="B19" s="126"/>
      <c r="C19" s="126"/>
      <c r="D19" s="124"/>
      <c r="E19" s="126"/>
      <c r="F19" s="127"/>
      <c r="G19" s="128" t="s">
        <v>38</v>
      </c>
    </row>
    <row r="20" spans="1:9" s="122" customFormat="1" ht="30" customHeight="1">
      <c r="A20" s="129">
        <v>1</v>
      </c>
      <c r="B20" s="434" t="s">
        <v>294</v>
      </c>
      <c r="C20" s="434"/>
      <c r="D20" s="434"/>
      <c r="E20" s="434"/>
      <c r="F20" s="435"/>
      <c r="G20" s="130">
        <v>2007</v>
      </c>
      <c r="H20" s="120"/>
      <c r="I20" s="121"/>
    </row>
    <row r="21" spans="1:9" s="122" customFormat="1" ht="9" customHeight="1">
      <c r="A21" s="129"/>
      <c r="B21" s="125"/>
      <c r="C21" s="125"/>
      <c r="D21" s="125"/>
      <c r="E21" s="125"/>
      <c r="F21" s="131"/>
      <c r="G21" s="132"/>
      <c r="H21" s="120"/>
      <c r="I21" s="121"/>
    </row>
    <row r="22" spans="1:9" s="122" customFormat="1" ht="30" customHeight="1">
      <c r="A22" s="129">
        <v>2</v>
      </c>
      <c r="B22" s="434" t="s">
        <v>47</v>
      </c>
      <c r="C22" s="434"/>
      <c r="D22" s="434"/>
      <c r="E22" s="434"/>
      <c r="F22" s="435"/>
      <c r="G22" s="137"/>
      <c r="H22" s="120"/>
      <c r="I22" s="121"/>
    </row>
    <row r="23" spans="1:9" s="122" customFormat="1" ht="9" customHeight="1">
      <c r="A23" s="118"/>
      <c r="B23" s="125"/>
      <c r="C23" s="125"/>
      <c r="D23" s="125"/>
      <c r="E23" s="125"/>
      <c r="F23" s="131"/>
      <c r="G23" s="132"/>
      <c r="H23" s="120"/>
      <c r="I23" s="121"/>
    </row>
    <row r="24" spans="1:9" s="122" customFormat="1" ht="30" customHeight="1">
      <c r="A24" s="129">
        <v>3</v>
      </c>
      <c r="B24" s="419" t="e">
        <f>"Eventuale importo aggiuntivo "&amp;#REF!&amp;" ai sensi dell'art. 53 Ccnl 8.6.2000 (complesso tre fondi, in euro):"</f>
        <v>#REF!</v>
      </c>
      <c r="C24" s="419"/>
      <c r="D24" s="419"/>
      <c r="E24" s="419"/>
      <c r="F24" s="420"/>
      <c r="G24" s="130">
        <v>0</v>
      </c>
      <c r="H24" s="120"/>
      <c r="I24" s="121"/>
    </row>
    <row r="25" spans="1:9" s="122" customFormat="1" ht="9" customHeight="1">
      <c r="A25" s="118"/>
      <c r="B25" s="39"/>
      <c r="C25" s="37"/>
      <c r="D25" s="37"/>
      <c r="E25" s="37"/>
      <c r="F25" s="38"/>
      <c r="G25" s="36"/>
      <c r="H25" s="120"/>
      <c r="I25" s="121"/>
    </row>
    <row r="26" spans="1:9" s="122" customFormat="1" ht="30" customHeight="1">
      <c r="A26" s="129">
        <v>4</v>
      </c>
      <c r="B26" s="419" t="e">
        <f>"Percentuale delle risorse complessive dei Fondi "&amp;#REF!&amp;" regolate dall'accordo annuale sull'utilizzo del Fondo:"</f>
        <v>#REF!</v>
      </c>
      <c r="C26" s="419"/>
      <c r="D26" s="419"/>
      <c r="E26" s="419"/>
      <c r="F26" s="420"/>
      <c r="G26" s="133">
        <v>0</v>
      </c>
      <c r="H26" s="120"/>
      <c r="I26" s="121"/>
    </row>
    <row r="27" spans="1:9" s="122" customFormat="1" ht="9" customHeight="1">
      <c r="A27" s="118"/>
      <c r="B27" s="39"/>
      <c r="C27" s="134"/>
      <c r="D27" s="134"/>
      <c r="E27" s="134"/>
      <c r="F27" s="134"/>
      <c r="G27" s="135"/>
      <c r="H27" s="120"/>
      <c r="I27" s="121"/>
    </row>
    <row r="28" spans="1:9" s="122" customFormat="1" ht="30" customHeight="1">
      <c r="A28" s="129">
        <v>5</v>
      </c>
      <c r="B28" s="419" t="s">
        <v>47</v>
      </c>
      <c r="C28" s="419"/>
      <c r="D28" s="419"/>
      <c r="E28" s="419"/>
      <c r="F28" s="420"/>
      <c r="G28" s="140"/>
      <c r="H28" s="120"/>
      <c r="I28" s="121"/>
    </row>
    <row r="29" spans="1:9" s="122" customFormat="1" ht="9" customHeight="1">
      <c r="A29" s="118"/>
      <c r="B29" s="125"/>
      <c r="C29" s="125"/>
      <c r="D29" s="125"/>
      <c r="E29" s="125"/>
      <c r="F29" s="138"/>
      <c r="G29" s="139"/>
      <c r="H29" s="120"/>
      <c r="I29" s="121"/>
    </row>
    <row r="30" spans="1:9" s="122" customFormat="1" ht="30" customHeight="1">
      <c r="A30" s="129">
        <v>6</v>
      </c>
      <c r="B30" s="419" t="e">
        <f>"Importo complessivo dell'eventuale incremento del fondo posizione "&amp;#REF!&amp;" rispetto all'analogo fondo "&amp;#REF!-1&amp;" (in euro):"</f>
        <v>#REF!</v>
      </c>
      <c r="C30" s="419"/>
      <c r="D30" s="419"/>
      <c r="E30" s="419"/>
      <c r="F30" s="420"/>
      <c r="G30" s="130">
        <v>646323</v>
      </c>
      <c r="H30" s="120"/>
      <c r="I30" s="121"/>
    </row>
    <row r="31" spans="1:9" s="122" customFormat="1" ht="9" customHeight="1">
      <c r="A31" s="118"/>
      <c r="B31" s="125"/>
      <c r="C31" s="125"/>
      <c r="D31" s="125"/>
      <c r="E31" s="125"/>
      <c r="F31" s="138"/>
      <c r="G31" s="139"/>
      <c r="H31" s="120"/>
      <c r="I31" s="121"/>
    </row>
    <row r="32" spans="1:9" s="122" customFormat="1" ht="30" customHeight="1">
      <c r="A32" s="129">
        <v>7</v>
      </c>
      <c r="B32" s="419" t="e">
        <f>"Importo complessivo dell'eventuale incremento del fondo condizioni di lavoro "&amp;#REF!&amp;" rispetto all'analogo fondo "&amp;#REF!-1&amp;" (in euro):"</f>
        <v>#REF!</v>
      </c>
      <c r="C32" s="419"/>
      <c r="D32" s="419"/>
      <c r="E32" s="419"/>
      <c r="F32" s="420"/>
      <c r="G32" s="130">
        <v>0</v>
      </c>
      <c r="H32" s="120"/>
      <c r="I32" s="121"/>
    </row>
    <row r="33" spans="1:9" s="122" customFormat="1" ht="9" customHeight="1">
      <c r="A33" s="118"/>
      <c r="B33" s="125"/>
      <c r="C33" s="125"/>
      <c r="D33" s="125"/>
      <c r="E33" s="125"/>
      <c r="F33" s="138"/>
      <c r="G33" s="139"/>
      <c r="H33" s="120"/>
      <c r="I33" s="121"/>
    </row>
    <row r="34" spans="1:9" s="122" customFormat="1" ht="30" customHeight="1">
      <c r="A34" s="129">
        <v>8</v>
      </c>
      <c r="B34" s="419" t="e">
        <f>"Importo complessivo dell'eventuale incremento del fondo retribuzione di risultato "&amp;#REF!&amp;" rispetto all'analogo fondo "&amp;#REF!-1&amp;" (in euro):"</f>
        <v>#REF!</v>
      </c>
      <c r="C34" s="419"/>
      <c r="D34" s="419"/>
      <c r="E34" s="419"/>
      <c r="F34" s="420"/>
      <c r="G34" s="130">
        <v>89314</v>
      </c>
      <c r="H34" s="120"/>
      <c r="I34" s="121"/>
    </row>
    <row r="35" spans="1:9" s="122" customFormat="1" ht="9" customHeight="1">
      <c r="A35" s="141"/>
      <c r="B35" s="142"/>
      <c r="C35" s="142"/>
      <c r="D35" s="142"/>
      <c r="E35" s="142"/>
      <c r="F35" s="143"/>
      <c r="G35" s="144"/>
      <c r="H35" s="120"/>
      <c r="I35" s="121"/>
    </row>
    <row r="36" spans="1:9" s="122" customFormat="1" ht="18" customHeight="1">
      <c r="A36" s="145"/>
      <c r="B36" s="146"/>
      <c r="C36" s="146"/>
      <c r="D36" s="146"/>
      <c r="E36" s="146"/>
      <c r="F36" s="131"/>
      <c r="G36" s="131"/>
      <c r="H36" s="120"/>
      <c r="I36" s="121"/>
    </row>
    <row r="37" spans="2:7" ht="18" customHeight="1">
      <c r="B37" s="33" t="s">
        <v>26</v>
      </c>
      <c r="C37" s="34"/>
      <c r="D37" s="34"/>
      <c r="E37" s="34"/>
      <c r="F37" s="34"/>
      <c r="G37" s="34"/>
    </row>
    <row r="38" spans="1:7" ht="18" customHeight="1">
      <c r="A38" s="112"/>
      <c r="B38" s="40"/>
      <c r="C38" s="41"/>
      <c r="D38" s="41"/>
      <c r="E38" s="41"/>
      <c r="F38" s="41"/>
      <c r="G38" s="128" t="s">
        <v>38</v>
      </c>
    </row>
    <row r="39" spans="1:7" ht="30" customHeight="1">
      <c r="A39" s="129">
        <v>9</v>
      </c>
      <c r="B39" s="126" t="s">
        <v>47</v>
      </c>
      <c r="C39" s="42"/>
      <c r="D39" s="42"/>
      <c r="E39" s="42"/>
      <c r="F39" s="42"/>
      <c r="G39" s="140"/>
    </row>
    <row r="40" spans="1:7" ht="9" customHeight="1">
      <c r="A40" s="129"/>
      <c r="B40" s="43"/>
      <c r="C40" s="42"/>
      <c r="D40" s="42"/>
      <c r="E40" s="42"/>
      <c r="F40" s="42"/>
      <c r="G40" s="139"/>
    </row>
    <row r="41" spans="1:7" ht="30" customHeight="1">
      <c r="A41" s="129">
        <v>10</v>
      </c>
      <c r="B41" s="126" t="s">
        <v>47</v>
      </c>
      <c r="C41" s="42"/>
      <c r="D41" s="42"/>
      <c r="E41" s="42"/>
      <c r="F41" s="42"/>
      <c r="G41" s="140"/>
    </row>
    <row r="42" spans="1:7" ht="9" customHeight="1">
      <c r="A42" s="129"/>
      <c r="B42" s="43"/>
      <c r="C42" s="42"/>
      <c r="D42" s="42"/>
      <c r="E42" s="42"/>
      <c r="F42" s="42"/>
      <c r="G42" s="139"/>
    </row>
    <row r="43" spans="1:7" ht="30" customHeight="1">
      <c r="A43" s="129">
        <v>11</v>
      </c>
      <c r="B43" s="126" t="s">
        <v>47</v>
      </c>
      <c r="C43" s="42"/>
      <c r="D43" s="42"/>
      <c r="E43" s="42"/>
      <c r="F43" s="42"/>
      <c r="G43" s="140"/>
    </row>
    <row r="44" spans="1:7" ht="9" customHeight="1">
      <c r="A44" s="129"/>
      <c r="B44" s="43"/>
      <c r="C44" s="42"/>
      <c r="D44" s="42"/>
      <c r="E44" s="42"/>
      <c r="F44" s="42"/>
      <c r="G44" s="139"/>
    </row>
    <row r="45" spans="1:7" ht="30" customHeight="1">
      <c r="A45" s="129">
        <v>12</v>
      </c>
      <c r="B45" s="126" t="s">
        <v>47</v>
      </c>
      <c r="C45" s="42"/>
      <c r="D45" s="42"/>
      <c r="E45" s="42"/>
      <c r="F45" s="42"/>
      <c r="G45" s="140"/>
    </row>
    <row r="46" spans="1:7" ht="9" customHeight="1">
      <c r="A46" s="129"/>
      <c r="B46" s="43"/>
      <c r="C46" s="42"/>
      <c r="D46" s="42"/>
      <c r="E46" s="42"/>
      <c r="F46" s="42"/>
      <c r="G46" s="44"/>
    </row>
    <row r="47" spans="1:7" ht="18" customHeight="1">
      <c r="A47" s="129"/>
      <c r="B47" s="147"/>
      <c r="C47" s="147"/>
      <c r="D47" s="148"/>
      <c r="E47" s="148"/>
      <c r="F47" s="149" t="s">
        <v>34</v>
      </c>
      <c r="G47" s="150" t="s">
        <v>35</v>
      </c>
    </row>
    <row r="48" spans="1:9" ht="30" customHeight="1">
      <c r="A48" s="129">
        <v>13</v>
      </c>
      <c r="B48" s="126" t="s">
        <v>48</v>
      </c>
      <c r="C48" s="138"/>
      <c r="D48" s="138"/>
      <c r="E48" s="151"/>
      <c r="F48" s="152"/>
      <c r="G48" s="152"/>
      <c r="H48" s="111">
        <v>0</v>
      </c>
      <c r="I48" s="85">
        <f>IF(H48=1,"VERO",IF(H48=2,"FALSO",""))</f>
      </c>
    </row>
    <row r="49" spans="1:7" ht="9" customHeight="1">
      <c r="A49" s="118"/>
      <c r="B49" s="153"/>
      <c r="C49" s="154"/>
      <c r="D49" s="151"/>
      <c r="E49" s="151"/>
      <c r="F49" s="151"/>
      <c r="G49" s="155"/>
    </row>
    <row r="50" spans="1:7" ht="30" customHeight="1">
      <c r="A50" s="129">
        <v>14</v>
      </c>
      <c r="B50" s="126" t="s">
        <v>47</v>
      </c>
      <c r="C50" s="138"/>
      <c r="D50" s="138"/>
      <c r="E50" s="138"/>
      <c r="F50" s="156"/>
      <c r="G50" s="156"/>
    </row>
    <row r="51" spans="1:7" ht="9" customHeight="1">
      <c r="A51" s="118"/>
      <c r="B51" s="124"/>
      <c r="C51" s="138"/>
      <c r="D51" s="138"/>
      <c r="E51" s="138"/>
      <c r="F51" s="131"/>
      <c r="G51" s="132"/>
    </row>
    <row r="52" spans="1:7" ht="30" customHeight="1">
      <c r="A52" s="129">
        <v>15</v>
      </c>
      <c r="B52" s="126" t="s">
        <v>47</v>
      </c>
      <c r="C52" s="157"/>
      <c r="D52" s="157"/>
      <c r="E52" s="157"/>
      <c r="F52" s="156"/>
      <c r="G52" s="156"/>
    </row>
    <row r="53" spans="1:7" ht="9" customHeight="1">
      <c r="A53" s="118"/>
      <c r="B53" s="124"/>
      <c r="C53" s="157"/>
      <c r="D53" s="157"/>
      <c r="E53" s="157"/>
      <c r="F53" s="158"/>
      <c r="G53" s="159"/>
    </row>
    <row r="54" spans="1:7" ht="30" customHeight="1">
      <c r="A54" s="129">
        <v>16</v>
      </c>
      <c r="B54" s="126" t="s">
        <v>47</v>
      </c>
      <c r="C54" s="157"/>
      <c r="D54" s="157"/>
      <c r="E54" s="157"/>
      <c r="F54" s="160"/>
      <c r="G54" s="160"/>
    </row>
    <row r="55" spans="1:7" ht="9" customHeight="1">
      <c r="A55" s="118"/>
      <c r="B55" s="161"/>
      <c r="C55" s="157"/>
      <c r="D55" s="157"/>
      <c r="E55" s="157"/>
      <c r="F55" s="131"/>
      <c r="G55" s="132"/>
    </row>
    <row r="56" spans="1:7" ht="30" customHeight="1">
      <c r="A56" s="129">
        <v>17</v>
      </c>
      <c r="B56" s="440" t="s">
        <v>70</v>
      </c>
      <c r="C56" s="440"/>
      <c r="D56" s="440"/>
      <c r="E56" s="441"/>
      <c r="F56" s="149" t="s">
        <v>49</v>
      </c>
      <c r="G56" s="150" t="s">
        <v>50</v>
      </c>
    </row>
    <row r="57" spans="1:7" ht="30" customHeight="1">
      <c r="A57" s="129"/>
      <c r="B57" s="46"/>
      <c r="C57" s="47"/>
      <c r="D57" s="45"/>
      <c r="E57" s="48"/>
      <c r="F57" s="123">
        <v>43</v>
      </c>
      <c r="G57" s="123">
        <v>15112</v>
      </c>
    </row>
    <row r="58" spans="1:7" ht="9" customHeight="1">
      <c r="A58" s="129"/>
      <c r="B58" s="148"/>
      <c r="C58" s="148"/>
      <c r="D58" s="148"/>
      <c r="E58" s="148"/>
      <c r="F58" s="35"/>
      <c r="G58" s="36"/>
    </row>
    <row r="59" spans="1:9" s="122" customFormat="1" ht="30" customHeight="1">
      <c r="A59" s="129"/>
      <c r="B59" s="434"/>
      <c r="C59" s="434"/>
      <c r="D59" s="434"/>
      <c r="E59" s="148"/>
      <c r="F59" s="123">
        <v>53</v>
      </c>
      <c r="G59" s="123">
        <v>10165</v>
      </c>
      <c r="H59" s="120"/>
      <c r="I59" s="121"/>
    </row>
    <row r="60" spans="1:9" s="122" customFormat="1" ht="9" customHeight="1">
      <c r="A60" s="129"/>
      <c r="B60" s="162"/>
      <c r="C60" s="147"/>
      <c r="D60" s="148"/>
      <c r="E60" s="161"/>
      <c r="F60" s="42"/>
      <c r="G60" s="163"/>
      <c r="H60" s="120"/>
      <c r="I60" s="121"/>
    </row>
    <row r="61" spans="1:9" s="122" customFormat="1" ht="30" customHeight="1">
      <c r="A61" s="129"/>
      <c r="B61" s="162"/>
      <c r="C61" s="147"/>
      <c r="D61" s="148"/>
      <c r="E61" s="161"/>
      <c r="F61" s="123">
        <v>401</v>
      </c>
      <c r="G61" s="123">
        <v>5254</v>
      </c>
      <c r="H61" s="120"/>
      <c r="I61" s="121"/>
    </row>
    <row r="62" spans="1:9" s="122" customFormat="1" ht="9" customHeight="1">
      <c r="A62" s="129"/>
      <c r="B62" s="162"/>
      <c r="C62" s="147"/>
      <c r="D62" s="148"/>
      <c r="E62" s="148"/>
      <c r="F62" s="42"/>
      <c r="G62" s="49"/>
      <c r="H62" s="120"/>
      <c r="I62" s="121"/>
    </row>
    <row r="63" spans="1:9" s="122" customFormat="1" ht="30" customHeight="1">
      <c r="A63" s="164"/>
      <c r="B63" s="165"/>
      <c r="C63" s="166"/>
      <c r="D63" s="167"/>
      <c r="E63" s="167"/>
      <c r="F63" s="123">
        <v>0</v>
      </c>
      <c r="G63" s="123">
        <v>0</v>
      </c>
      <c r="H63" s="120"/>
      <c r="I63" s="121"/>
    </row>
    <row r="64" spans="1:9" s="122" customFormat="1" ht="18" customHeight="1">
      <c r="A64" s="108"/>
      <c r="B64" s="161"/>
      <c r="C64" s="147"/>
      <c r="D64" s="148"/>
      <c r="E64" s="148"/>
      <c r="F64" s="127"/>
      <c r="G64" s="127"/>
      <c r="H64" s="120"/>
      <c r="I64" s="121"/>
    </row>
    <row r="65" spans="1:9" s="122" customFormat="1" ht="18" customHeight="1">
      <c r="A65" s="97"/>
      <c r="B65" s="168" t="s">
        <v>71</v>
      </c>
      <c r="C65" s="169"/>
      <c r="D65" s="98"/>
      <c r="E65" s="98"/>
      <c r="F65" s="34"/>
      <c r="G65" s="34"/>
      <c r="H65" s="120"/>
      <c r="I65" s="121"/>
    </row>
    <row r="66" spans="1:9" s="122" customFormat="1" ht="18" customHeight="1">
      <c r="A66" s="112"/>
      <c r="B66" s="170"/>
      <c r="C66" s="170"/>
      <c r="D66" s="114"/>
      <c r="E66" s="114"/>
      <c r="F66" s="149" t="s">
        <v>34</v>
      </c>
      <c r="G66" s="150" t="s">
        <v>35</v>
      </c>
      <c r="H66" s="120"/>
      <c r="I66" s="121"/>
    </row>
    <row r="67" spans="1:9" s="172" customFormat="1" ht="30" customHeight="1">
      <c r="A67" s="129">
        <v>18</v>
      </c>
      <c r="B67" s="434" t="s">
        <v>295</v>
      </c>
      <c r="C67" s="434"/>
      <c r="D67" s="434"/>
      <c r="E67" s="435"/>
      <c r="F67" s="152"/>
      <c r="G67" s="152"/>
      <c r="H67" s="171">
        <v>1</v>
      </c>
      <c r="I67" s="85" t="str">
        <f>IF(H67=1,"VERO",IF(H67=2,"FALSO",""))</f>
        <v>VERO</v>
      </c>
    </row>
    <row r="68" spans="1:9" s="172" customFormat="1" ht="9" customHeight="1">
      <c r="A68" s="118"/>
      <c r="B68" s="124"/>
      <c r="C68" s="126"/>
      <c r="D68" s="126"/>
      <c r="E68" s="138"/>
      <c r="F68" s="131"/>
      <c r="G68" s="132"/>
      <c r="H68" s="171"/>
      <c r="I68" s="173"/>
    </row>
    <row r="69" spans="1:12" s="172" customFormat="1" ht="30" customHeight="1">
      <c r="A69" s="129">
        <v>19</v>
      </c>
      <c r="B69" s="434" t="s">
        <v>296</v>
      </c>
      <c r="C69" s="434"/>
      <c r="D69" s="434"/>
      <c r="E69" s="435"/>
      <c r="F69" s="174"/>
      <c r="G69" s="174"/>
      <c r="H69" s="171">
        <v>1</v>
      </c>
      <c r="I69" s="85" t="str">
        <f>IF(H69=1,"VERO",IF(H69=2,"FALSO",""))</f>
        <v>VERO</v>
      </c>
      <c r="J69" s="442">
        <f>IF((G76+G78+G80)&gt;0,"Grado di differenziazione dei premi di risultato regolati dall'accordo annuale sul fondo 2010 (le percentuali vanno calcolate con riferimento al totale dei dipendenti dell'Area / Categoria / Fascia al 31/12 dell'anno precedente):","")</f>
      </c>
      <c r="K69" s="442"/>
      <c r="L69" s="442"/>
    </row>
    <row r="70" spans="1:12" s="178" customFormat="1" ht="9" customHeight="1">
      <c r="A70" s="129"/>
      <c r="B70" s="125"/>
      <c r="C70" s="125"/>
      <c r="D70" s="125"/>
      <c r="E70" s="126"/>
      <c r="F70" s="127"/>
      <c r="G70" s="175"/>
      <c r="H70" s="176"/>
      <c r="I70" s="177"/>
      <c r="J70" s="442"/>
      <c r="K70" s="442"/>
      <c r="L70" s="442"/>
    </row>
    <row r="71" spans="1:12" s="178" customFormat="1" ht="30" customHeight="1">
      <c r="A71" s="129">
        <v>20</v>
      </c>
      <c r="B71" s="434" t="s">
        <v>73</v>
      </c>
      <c r="C71" s="434"/>
      <c r="D71" s="434"/>
      <c r="E71" s="435"/>
      <c r="F71" s="174"/>
      <c r="G71" s="174"/>
      <c r="H71" s="176">
        <v>1</v>
      </c>
      <c r="I71" s="85" t="str">
        <f>IF(H71=1,"VERO",IF(H71=2,"FALSO",""))</f>
        <v>VERO</v>
      </c>
      <c r="J71" s="442"/>
      <c r="K71" s="442"/>
      <c r="L71" s="442"/>
    </row>
    <row r="72" spans="1:12" s="178" customFormat="1" ht="9" customHeight="1">
      <c r="A72" s="129"/>
      <c r="B72" s="125"/>
      <c r="C72" s="125"/>
      <c r="D72" s="125"/>
      <c r="E72" s="126"/>
      <c r="F72" s="127"/>
      <c r="G72" s="175"/>
      <c r="H72" s="176"/>
      <c r="I72" s="177"/>
      <c r="J72" s="442"/>
      <c r="K72" s="442"/>
      <c r="L72" s="442"/>
    </row>
    <row r="73" spans="1:12" s="178" customFormat="1" ht="30" customHeight="1">
      <c r="A73" s="129">
        <v>21</v>
      </c>
      <c r="B73" s="434" t="s">
        <v>74</v>
      </c>
      <c r="C73" s="434"/>
      <c r="D73" s="434"/>
      <c r="E73" s="435"/>
      <c r="F73" s="174"/>
      <c r="G73" s="174"/>
      <c r="H73" s="176">
        <v>2</v>
      </c>
      <c r="I73" s="85" t="str">
        <f>IF(H73=1,"VERO",IF(H73=2,"FALSO",""))</f>
        <v>FALSO</v>
      </c>
      <c r="J73" s="442"/>
      <c r="K73" s="442"/>
      <c r="L73" s="442"/>
    </row>
    <row r="74" spans="1:12" s="178" customFormat="1" ht="9" customHeight="1">
      <c r="A74" s="129"/>
      <c r="B74" s="125"/>
      <c r="C74" s="125"/>
      <c r="D74" s="125"/>
      <c r="E74" s="126"/>
      <c r="F74" s="127"/>
      <c r="G74" s="175"/>
      <c r="H74" s="179"/>
      <c r="I74" s="180"/>
      <c r="J74" s="442"/>
      <c r="K74" s="442"/>
      <c r="L74" s="442"/>
    </row>
    <row r="75" spans="1:12" s="178" customFormat="1" ht="18" customHeight="1">
      <c r="A75" s="118"/>
      <c r="B75" s="126"/>
      <c r="C75" s="126"/>
      <c r="D75" s="124"/>
      <c r="E75" s="125"/>
      <c r="F75" s="127"/>
      <c r="G75" s="128" t="s">
        <v>38</v>
      </c>
      <c r="H75" s="179"/>
      <c r="I75" s="180"/>
      <c r="J75" s="442"/>
      <c r="K75" s="442"/>
      <c r="L75" s="442"/>
    </row>
    <row r="76" spans="1:12" s="178" customFormat="1" ht="30" customHeight="1">
      <c r="A76" s="129">
        <v>22</v>
      </c>
      <c r="B76" s="434" t="e">
        <f>"Numero dirigenti medici e veterinari con retribuzione di risultato Fondo "&amp;#REF!&amp;" superiore al 90% del massimo attribuito"</f>
        <v>#REF!</v>
      </c>
      <c r="C76" s="434"/>
      <c r="D76" s="434"/>
      <c r="E76" s="434"/>
      <c r="F76" s="435"/>
      <c r="G76" s="130">
        <v>0</v>
      </c>
      <c r="H76" s="179"/>
      <c r="I76" s="180"/>
      <c r="J76" s="181">
        <f>IF((G76+G78+G80)&gt;0,"==&gt; ","")</f>
      </c>
      <c r="K76" s="181">
        <f>IF((G76+G78+G80)&gt;0,(ROUND(G76/(G76+G78+G80)*100,2)&amp;"%"),"")</f>
      </c>
      <c r="L76" s="182"/>
    </row>
    <row r="77" spans="1:12" s="178" customFormat="1" ht="9" customHeight="1">
      <c r="A77" s="118"/>
      <c r="B77" s="125"/>
      <c r="C77" s="125"/>
      <c r="D77" s="125"/>
      <c r="E77" s="125"/>
      <c r="F77" s="50"/>
      <c r="G77" s="132"/>
      <c r="H77" s="179"/>
      <c r="I77" s="180"/>
      <c r="J77" s="182"/>
      <c r="K77" s="182"/>
      <c r="L77" s="182"/>
    </row>
    <row r="78" spans="1:12" s="178" customFormat="1" ht="30" customHeight="1">
      <c r="A78" s="129">
        <v>23</v>
      </c>
      <c r="B78" s="434" t="e">
        <f>"Numero dirigenti medici e veterinari con retribuzione di risultato Fondo "&amp;#REF!&amp;" compresa fra 60% e 90% del massimo attribuito"</f>
        <v>#REF!</v>
      </c>
      <c r="C78" s="434"/>
      <c r="D78" s="434"/>
      <c r="E78" s="434"/>
      <c r="F78" s="435"/>
      <c r="G78" s="130">
        <v>0</v>
      </c>
      <c r="H78" s="179"/>
      <c r="I78" s="85"/>
      <c r="J78" s="181">
        <f>IF((G76+G78+G80)&gt;0,"==&gt; ","")</f>
      </c>
      <c r="K78" s="181">
        <f>IF((G76+G78+G80)&gt;0,(ROUND(G78/(G76+G78+G80)*100,2)&amp;"%"),"")</f>
      </c>
      <c r="L78" s="182"/>
    </row>
    <row r="79" spans="1:12" s="161" customFormat="1" ht="9" customHeight="1">
      <c r="A79" s="118"/>
      <c r="B79" s="125"/>
      <c r="C79" s="125"/>
      <c r="D79" s="125"/>
      <c r="E79" s="125"/>
      <c r="F79" s="50"/>
      <c r="G79" s="36"/>
      <c r="H79" s="176"/>
      <c r="I79" s="177"/>
      <c r="J79" s="182"/>
      <c r="K79" s="182"/>
      <c r="L79" s="182"/>
    </row>
    <row r="80" spans="1:12" s="161" customFormat="1" ht="30" customHeight="1">
      <c r="A80" s="129">
        <v>24</v>
      </c>
      <c r="B80" s="434" t="e">
        <f>"Numero dirigenti medici e veterinari con retribuzione di risultato Fondo "&amp;#REF!&amp;" inferiore o uguale al 60% del massimo attribuito"</f>
        <v>#REF!</v>
      </c>
      <c r="C80" s="434"/>
      <c r="D80" s="434"/>
      <c r="E80" s="434"/>
      <c r="F80" s="435"/>
      <c r="G80" s="130">
        <v>0</v>
      </c>
      <c r="H80" s="176"/>
      <c r="I80" s="85"/>
      <c r="J80" s="181">
        <f>IF((G76+G78+G80)&gt;0,"==&gt; ","")</f>
      </c>
      <c r="K80" s="181">
        <f>IF((G76+G78+G80)&gt;0,(ROUND(G80/(G76+G78+G80)*100,2)&amp;"%"),"")</f>
      </c>
      <c r="L80" s="182"/>
    </row>
    <row r="81" spans="1:12" s="161" customFormat="1" ht="9" customHeight="1">
      <c r="A81" s="118"/>
      <c r="B81" s="125"/>
      <c r="C81" s="125"/>
      <c r="D81" s="125"/>
      <c r="E81" s="125"/>
      <c r="F81" s="131"/>
      <c r="G81" s="132"/>
      <c r="H81" s="176"/>
      <c r="I81" s="177"/>
      <c r="J81" s="183"/>
      <c r="K81" s="183"/>
      <c r="L81" s="183"/>
    </row>
    <row r="82" spans="1:9" s="161" customFormat="1" ht="30" customHeight="1">
      <c r="A82" s="129">
        <v>25</v>
      </c>
      <c r="B82" s="126" t="s">
        <v>36</v>
      </c>
      <c r="C82" s="125"/>
      <c r="D82" s="125"/>
      <c r="E82" s="125"/>
      <c r="F82" s="136"/>
      <c r="G82" s="160"/>
      <c r="H82" s="176"/>
      <c r="I82" s="176"/>
    </row>
    <row r="83" spans="1:9" s="161" customFormat="1" ht="9" customHeight="1">
      <c r="A83" s="118"/>
      <c r="B83" s="125"/>
      <c r="C83" s="125"/>
      <c r="D83" s="125"/>
      <c r="E83" s="125"/>
      <c r="F83" s="138"/>
      <c r="G83" s="135"/>
      <c r="H83" s="176"/>
      <c r="I83" s="176"/>
    </row>
    <row r="84" spans="1:9" s="161" customFormat="1" ht="30" customHeight="1">
      <c r="A84" s="129">
        <v>26</v>
      </c>
      <c r="B84" s="126" t="s">
        <v>36</v>
      </c>
      <c r="C84" s="125"/>
      <c r="D84" s="125"/>
      <c r="E84" s="125"/>
      <c r="F84" s="138"/>
      <c r="G84" s="160"/>
      <c r="H84" s="176"/>
      <c r="I84" s="176"/>
    </row>
    <row r="85" spans="1:9" s="161" customFormat="1" ht="9" customHeight="1">
      <c r="A85" s="118"/>
      <c r="B85" s="125"/>
      <c r="C85" s="125"/>
      <c r="D85" s="125"/>
      <c r="E85" s="125"/>
      <c r="F85" s="138"/>
      <c r="G85" s="144"/>
      <c r="H85" s="176"/>
      <c r="I85" s="176"/>
    </row>
    <row r="86" spans="1:9" s="161" customFormat="1" ht="30" customHeight="1">
      <c r="A86" s="129">
        <v>27</v>
      </c>
      <c r="B86" s="126" t="s">
        <v>36</v>
      </c>
      <c r="C86" s="125"/>
      <c r="D86" s="125"/>
      <c r="E86" s="125"/>
      <c r="F86" s="138"/>
      <c r="G86" s="160"/>
      <c r="H86" s="176"/>
      <c r="I86" s="176"/>
    </row>
    <row r="87" spans="1:9" s="161" customFormat="1" ht="9" customHeight="1">
      <c r="A87" s="141"/>
      <c r="B87" s="142"/>
      <c r="C87" s="142"/>
      <c r="D87" s="142"/>
      <c r="E87" s="142"/>
      <c r="F87" s="143"/>
      <c r="G87" s="184"/>
      <c r="H87" s="185"/>
      <c r="I87" s="177"/>
    </row>
    <row r="88" spans="1:9" s="161" customFormat="1" ht="18" customHeight="1" hidden="1">
      <c r="A88" s="118"/>
      <c r="B88" s="125"/>
      <c r="C88" s="125"/>
      <c r="D88" s="125"/>
      <c r="E88" s="125"/>
      <c r="F88" s="138"/>
      <c r="G88" s="186"/>
      <c r="H88" s="187"/>
      <c r="I88" s="177"/>
    </row>
    <row r="89" spans="1:7" ht="18" customHeight="1" hidden="1">
      <c r="A89" s="112"/>
      <c r="B89" s="40" t="s">
        <v>6</v>
      </c>
      <c r="C89" s="170"/>
      <c r="D89" s="114"/>
      <c r="E89" s="114"/>
      <c r="F89" s="188"/>
      <c r="G89" s="189"/>
    </row>
    <row r="90" spans="1:9" s="191" customFormat="1" ht="18" customHeight="1" hidden="1">
      <c r="A90" s="112"/>
      <c r="B90" s="170"/>
      <c r="C90" s="170"/>
      <c r="D90" s="114"/>
      <c r="E90" s="114"/>
      <c r="F90" s="149" t="s">
        <v>34</v>
      </c>
      <c r="G90" s="150" t="s">
        <v>35</v>
      </c>
      <c r="H90" s="190"/>
      <c r="I90" s="190"/>
    </row>
    <row r="91" spans="1:9" s="191" customFormat="1" ht="19.5" customHeight="1" hidden="1">
      <c r="A91" s="118">
        <v>51</v>
      </c>
      <c r="B91" s="125" t="s">
        <v>75</v>
      </c>
      <c r="C91" s="138"/>
      <c r="D91" s="138"/>
      <c r="E91" s="151"/>
      <c r="F91" s="152"/>
      <c r="G91" s="152"/>
      <c r="H91" s="190">
        <v>0</v>
      </c>
      <c r="I91" s="85">
        <f>IF(H91=1,"VERO",IF(H91=2,"FALSO",""))</f>
      </c>
    </row>
    <row r="92" spans="1:9" s="191" customFormat="1" ht="18" customHeight="1" hidden="1">
      <c r="A92" s="118"/>
      <c r="B92" s="192" t="s">
        <v>76</v>
      </c>
      <c r="C92" s="154"/>
      <c r="D92" s="151"/>
      <c r="E92" s="151"/>
      <c r="F92" s="151"/>
      <c r="G92" s="155"/>
      <c r="H92" s="190"/>
      <c r="I92" s="190"/>
    </row>
    <row r="93" spans="1:9" s="191" customFormat="1" ht="18" customHeight="1" hidden="1">
      <c r="A93" s="118">
        <v>52</v>
      </c>
      <c r="B93" s="192" t="s">
        <v>47</v>
      </c>
      <c r="C93" s="154"/>
      <c r="D93" s="151"/>
      <c r="E93" s="151"/>
      <c r="F93" s="193"/>
      <c r="G93" s="193"/>
      <c r="H93" s="190"/>
      <c r="I93" s="190"/>
    </row>
    <row r="94" spans="1:9" s="191" customFormat="1" ht="18" customHeight="1" hidden="1">
      <c r="A94" s="118"/>
      <c r="B94" s="192"/>
      <c r="C94" s="154"/>
      <c r="D94" s="151"/>
      <c r="E94" s="151"/>
      <c r="F94" s="151"/>
      <c r="G94" s="155"/>
      <c r="H94" s="190"/>
      <c r="I94" s="190"/>
    </row>
    <row r="95" spans="1:9" s="191" customFormat="1" ht="18" customHeight="1" hidden="1">
      <c r="A95" s="118">
        <v>53</v>
      </c>
      <c r="B95" s="192" t="s">
        <v>47</v>
      </c>
      <c r="C95" s="154"/>
      <c r="D95" s="151"/>
      <c r="E95" s="151"/>
      <c r="F95" s="193"/>
      <c r="G95" s="193"/>
      <c r="H95" s="190"/>
      <c r="I95" s="190"/>
    </row>
    <row r="96" spans="1:9" s="191" customFormat="1" ht="18" customHeight="1" hidden="1">
      <c r="A96" s="118"/>
      <c r="B96" s="192"/>
      <c r="C96" s="154"/>
      <c r="D96" s="151"/>
      <c r="E96" s="151"/>
      <c r="F96" s="151"/>
      <c r="G96" s="155"/>
      <c r="H96" s="190"/>
      <c r="I96" s="190"/>
    </row>
    <row r="97" spans="1:9" s="191" customFormat="1" ht="18" customHeight="1" hidden="1">
      <c r="A97" s="194">
        <v>54</v>
      </c>
      <c r="B97" s="195" t="s">
        <v>7</v>
      </c>
      <c r="C97" s="196"/>
      <c r="D97" s="197"/>
      <c r="E97" s="197"/>
      <c r="F97" s="197"/>
      <c r="G97" s="128" t="s">
        <v>38</v>
      </c>
      <c r="H97" s="190"/>
      <c r="I97" s="190"/>
    </row>
    <row r="98" spans="1:9" s="191" customFormat="1" ht="18" customHeight="1" hidden="1">
      <c r="A98" s="198"/>
      <c r="B98" s="197"/>
      <c r="C98" s="199"/>
      <c r="D98" s="197"/>
      <c r="E98" s="197">
        <v>55</v>
      </c>
      <c r="F98" s="199" t="s">
        <v>77</v>
      </c>
      <c r="G98" s="200"/>
      <c r="H98" s="190"/>
      <c r="I98" s="190"/>
    </row>
    <row r="99" spans="1:9" s="191" customFormat="1" ht="18" customHeight="1" hidden="1">
      <c r="A99" s="198"/>
      <c r="B99" s="197"/>
      <c r="C99" s="201"/>
      <c r="D99" s="197"/>
      <c r="E99" s="197">
        <v>56</v>
      </c>
      <c r="F99" s="202" t="s">
        <v>8</v>
      </c>
      <c r="G99" s="200"/>
      <c r="H99" s="190"/>
      <c r="I99" s="190"/>
    </row>
    <row r="100" spans="1:9" s="191" customFormat="1" ht="18" customHeight="1" hidden="1">
      <c r="A100" s="198"/>
      <c r="B100" s="197"/>
      <c r="C100" s="201"/>
      <c r="D100" s="197"/>
      <c r="E100" s="197">
        <v>57</v>
      </c>
      <c r="F100" s="201" t="s">
        <v>78</v>
      </c>
      <c r="G100" s="200"/>
      <c r="H100" s="190"/>
      <c r="I100" s="190"/>
    </row>
    <row r="101" spans="1:9" s="204" customFormat="1" ht="18" customHeight="1" hidden="1">
      <c r="A101" s="198"/>
      <c r="B101" s="197"/>
      <c r="C101" s="201"/>
      <c r="D101" s="197"/>
      <c r="E101" s="197">
        <v>58</v>
      </c>
      <c r="F101" s="201" t="s">
        <v>9</v>
      </c>
      <c r="G101" s="200"/>
      <c r="H101" s="203"/>
      <c r="I101" s="203"/>
    </row>
    <row r="102" spans="1:9" s="191" customFormat="1" ht="18" customHeight="1" hidden="1">
      <c r="A102" s="198"/>
      <c r="B102" s="197"/>
      <c r="C102" s="199"/>
      <c r="D102" s="197"/>
      <c r="E102" s="197">
        <v>59</v>
      </c>
      <c r="F102" s="199" t="s">
        <v>79</v>
      </c>
      <c r="G102" s="200"/>
      <c r="H102" s="75"/>
      <c r="I102" s="190"/>
    </row>
    <row r="103" spans="1:12" s="191" customFormat="1" ht="18" customHeight="1" hidden="1">
      <c r="A103" s="198"/>
      <c r="B103" s="197"/>
      <c r="C103" s="205"/>
      <c r="D103" s="197"/>
      <c r="E103" s="197">
        <v>60</v>
      </c>
      <c r="F103" s="201" t="s">
        <v>0</v>
      </c>
      <c r="G103" s="200"/>
      <c r="H103" s="190"/>
      <c r="I103" s="190"/>
      <c r="K103" s="206"/>
      <c r="L103" s="206"/>
    </row>
    <row r="104" spans="1:12" s="191" customFormat="1" ht="18" customHeight="1" hidden="1">
      <c r="A104" s="198"/>
      <c r="B104" s="443" t="s">
        <v>10</v>
      </c>
      <c r="C104" s="444"/>
      <c r="D104" s="444"/>
      <c r="E104" s="444"/>
      <c r="F104" s="445"/>
      <c r="G104" s="207">
        <f>SUM(G98:G103)</f>
        <v>0</v>
      </c>
      <c r="H104" s="208"/>
      <c r="I104" s="209"/>
      <c r="J104" s="438" t="str">
        <f>IF(SUM(G98:G103)&lt;&gt;100,"&lt;&lt; ATTENZIONE: LA PERCENTUALE DEVE ESSERE UGUALE AL 100%","")</f>
        <v>&lt;&lt; ATTENZIONE: LA PERCENTUALE DEVE ESSERE UGUALE AL 100%</v>
      </c>
      <c r="K104" s="438"/>
      <c r="L104" s="439"/>
    </row>
    <row r="105" spans="1:12" s="191" customFormat="1" ht="18" customHeight="1" hidden="1">
      <c r="A105" s="210"/>
      <c r="B105" s="197"/>
      <c r="C105" s="197"/>
      <c r="D105" s="197"/>
      <c r="E105" s="197"/>
      <c r="F105" s="197"/>
      <c r="G105" s="211"/>
      <c r="H105" s="212"/>
      <c r="I105" s="209"/>
      <c r="J105" s="438"/>
      <c r="K105" s="438"/>
      <c r="L105" s="439"/>
    </row>
    <row r="106" spans="1:9" s="191" customFormat="1" ht="18" customHeight="1" hidden="1">
      <c r="A106" s="213">
        <v>61</v>
      </c>
      <c r="B106" s="202" t="s">
        <v>11</v>
      </c>
      <c r="C106" s="202"/>
      <c r="D106" s="202"/>
      <c r="E106" s="202"/>
      <c r="F106" s="214"/>
      <c r="G106" s="215"/>
      <c r="H106" s="76"/>
      <c r="I106" s="190"/>
    </row>
    <row r="107" spans="1:9" s="191" customFormat="1" ht="18" customHeight="1" hidden="1">
      <c r="A107" s="213"/>
      <c r="B107" s="216"/>
      <c r="C107" s="216"/>
      <c r="D107" s="216"/>
      <c r="E107" s="216"/>
      <c r="F107" s="216"/>
      <c r="G107" s="217"/>
      <c r="H107" s="76"/>
      <c r="I107" s="190"/>
    </row>
    <row r="108" spans="1:9" s="191" customFormat="1" ht="18" customHeight="1" hidden="1">
      <c r="A108" s="218">
        <v>62</v>
      </c>
      <c r="B108" s="195" t="s">
        <v>12</v>
      </c>
      <c r="C108" s="196"/>
      <c r="D108" s="196"/>
      <c r="E108" s="197">
        <v>63</v>
      </c>
      <c r="F108" s="219" t="s">
        <v>80</v>
      </c>
      <c r="G108" s="217"/>
      <c r="H108" s="77"/>
      <c r="I108" s="190"/>
    </row>
    <row r="109" spans="1:9" s="191" customFormat="1" ht="18" customHeight="1" hidden="1">
      <c r="A109" s="198"/>
      <c r="B109" s="197"/>
      <c r="C109" s="199"/>
      <c r="D109" s="220"/>
      <c r="E109" s="197">
        <v>64</v>
      </c>
      <c r="F109" s="199" t="s">
        <v>13</v>
      </c>
      <c r="G109" s="215"/>
      <c r="H109" s="77"/>
      <c r="I109" s="190"/>
    </row>
    <row r="110" spans="1:9" s="191" customFormat="1" ht="18" customHeight="1" hidden="1">
      <c r="A110" s="198"/>
      <c r="B110" s="197"/>
      <c r="C110" s="201"/>
      <c r="D110" s="197"/>
      <c r="E110" s="197">
        <v>65</v>
      </c>
      <c r="F110" s="202" t="s">
        <v>14</v>
      </c>
      <c r="G110" s="200"/>
      <c r="H110" s="77"/>
      <c r="I110" s="190"/>
    </row>
    <row r="111" spans="1:9" s="191" customFormat="1" ht="18" customHeight="1" hidden="1">
      <c r="A111" s="198"/>
      <c r="B111" s="199"/>
      <c r="C111" s="199"/>
      <c r="D111" s="199"/>
      <c r="E111" s="221"/>
      <c r="F111" s="222"/>
      <c r="G111" s="217"/>
      <c r="H111" s="190"/>
      <c r="I111" s="190"/>
    </row>
    <row r="112" spans="1:9" s="191" customFormat="1" ht="18" customHeight="1" hidden="1">
      <c r="A112" s="210"/>
      <c r="B112" s="223"/>
      <c r="C112" s="205"/>
      <c r="D112" s="197"/>
      <c r="E112" s="197">
        <v>66</v>
      </c>
      <c r="F112" s="219" t="s">
        <v>81</v>
      </c>
      <c r="G112" s="217"/>
      <c r="H112" s="190"/>
      <c r="I112" s="190"/>
    </row>
    <row r="113" spans="1:9" s="191" customFormat="1" ht="18" customHeight="1" hidden="1">
      <c r="A113" s="198"/>
      <c r="B113" s="197"/>
      <c r="C113" s="199"/>
      <c r="D113" s="220"/>
      <c r="E113" s="197">
        <v>67</v>
      </c>
      <c r="F113" s="199" t="s">
        <v>13</v>
      </c>
      <c r="G113" s="215"/>
      <c r="H113" s="190"/>
      <c r="I113" s="190"/>
    </row>
    <row r="114" spans="1:9" s="191" customFormat="1" ht="18" customHeight="1" hidden="1">
      <c r="A114" s="198"/>
      <c r="B114" s="197"/>
      <c r="C114" s="201"/>
      <c r="D114" s="197"/>
      <c r="E114" s="196">
        <v>68</v>
      </c>
      <c r="F114" s="202" t="s">
        <v>14</v>
      </c>
      <c r="G114" s="200"/>
      <c r="H114" s="190"/>
      <c r="I114" s="190"/>
    </row>
    <row r="115" spans="1:9" s="191" customFormat="1" ht="18" customHeight="1" hidden="1">
      <c r="A115" s="198"/>
      <c r="B115" s="199"/>
      <c r="C115" s="199"/>
      <c r="D115" s="199"/>
      <c r="E115" s="221"/>
      <c r="F115" s="222"/>
      <c r="G115" s="217"/>
      <c r="H115" s="190"/>
      <c r="I115" s="190"/>
    </row>
    <row r="116" spans="1:9" s="191" customFormat="1" ht="18" customHeight="1" hidden="1">
      <c r="A116" s="210"/>
      <c r="B116" s="223"/>
      <c r="C116" s="205"/>
      <c r="D116" s="197"/>
      <c r="E116" s="197">
        <v>69</v>
      </c>
      <c r="F116" s="219" t="s">
        <v>82</v>
      </c>
      <c r="G116" s="217"/>
      <c r="H116" s="190"/>
      <c r="I116" s="190"/>
    </row>
    <row r="117" spans="1:9" s="191" customFormat="1" ht="18" customHeight="1" hidden="1">
      <c r="A117" s="198"/>
      <c r="B117" s="197"/>
      <c r="C117" s="199"/>
      <c r="D117" s="220"/>
      <c r="E117" s="197">
        <v>70</v>
      </c>
      <c r="F117" s="199" t="s">
        <v>13</v>
      </c>
      <c r="G117" s="215"/>
      <c r="H117" s="190"/>
      <c r="I117" s="190"/>
    </row>
    <row r="118" spans="1:9" s="191" customFormat="1" ht="18" customHeight="1" hidden="1">
      <c r="A118" s="198"/>
      <c r="B118" s="197"/>
      <c r="C118" s="201"/>
      <c r="D118" s="197"/>
      <c r="E118" s="196">
        <v>71</v>
      </c>
      <c r="F118" s="202" t="s">
        <v>14</v>
      </c>
      <c r="G118" s="200"/>
      <c r="H118" s="190"/>
      <c r="I118" s="190"/>
    </row>
    <row r="119" spans="1:9" s="191" customFormat="1" ht="18" customHeight="1" hidden="1">
      <c r="A119" s="198"/>
      <c r="B119" s="197"/>
      <c r="C119" s="201"/>
      <c r="D119" s="197"/>
      <c r="E119" s="197"/>
      <c r="F119" s="202"/>
      <c r="G119" s="224"/>
      <c r="H119" s="190"/>
      <c r="I119" s="190"/>
    </row>
    <row r="120" spans="1:9" s="191" customFormat="1" ht="18" customHeight="1" hidden="1">
      <c r="A120" s="210"/>
      <c r="B120" s="223"/>
      <c r="C120" s="205"/>
      <c r="D120" s="197"/>
      <c r="E120" s="225">
        <v>72</v>
      </c>
      <c r="F120" s="219" t="s">
        <v>83</v>
      </c>
      <c r="G120" s="217"/>
      <c r="H120" s="190"/>
      <c r="I120" s="190"/>
    </row>
    <row r="121" spans="1:7" ht="18" customHeight="1" hidden="1">
      <c r="A121" s="198"/>
      <c r="B121" s="197"/>
      <c r="C121" s="199"/>
      <c r="D121" s="220"/>
      <c r="E121" s="197">
        <v>73</v>
      </c>
      <c r="F121" s="199" t="s">
        <v>13</v>
      </c>
      <c r="G121" s="215"/>
    </row>
    <row r="122" spans="1:7" ht="18" customHeight="1" hidden="1">
      <c r="A122" s="198"/>
      <c r="B122" s="197"/>
      <c r="C122" s="199"/>
      <c r="D122" s="220"/>
      <c r="E122" s="197">
        <v>74</v>
      </c>
      <c r="F122" s="202" t="s">
        <v>14</v>
      </c>
      <c r="G122" s="200"/>
    </row>
    <row r="123" spans="1:7" ht="18" customHeight="1" hidden="1">
      <c r="A123" s="198"/>
      <c r="B123" s="197"/>
      <c r="C123" s="199"/>
      <c r="D123" s="220"/>
      <c r="E123" s="197"/>
      <c r="F123" s="202"/>
      <c r="G123" s="226"/>
    </row>
    <row r="124" spans="1:7" ht="18" customHeight="1" hidden="1">
      <c r="A124" s="198"/>
      <c r="B124" s="197"/>
      <c r="C124" s="199"/>
      <c r="D124" s="220"/>
      <c r="E124" s="197">
        <v>75</v>
      </c>
      <c r="F124" s="202"/>
      <c r="G124" s="227"/>
    </row>
    <row r="125" spans="1:7" ht="18" customHeight="1" hidden="1">
      <c r="A125" s="198"/>
      <c r="B125" s="197"/>
      <c r="C125" s="199"/>
      <c r="D125" s="220"/>
      <c r="E125" s="197">
        <v>76</v>
      </c>
      <c r="F125" s="202" t="s">
        <v>47</v>
      </c>
      <c r="G125" s="228"/>
    </row>
    <row r="126" spans="1:7" ht="18" customHeight="1" hidden="1">
      <c r="A126" s="198"/>
      <c r="B126" s="197"/>
      <c r="C126" s="199"/>
      <c r="D126" s="220"/>
      <c r="E126" s="197">
        <v>77</v>
      </c>
      <c r="F126" s="202" t="s">
        <v>47</v>
      </c>
      <c r="G126" s="229"/>
    </row>
    <row r="127" spans="1:7" ht="18" customHeight="1" hidden="1">
      <c r="A127" s="198"/>
      <c r="B127" s="197"/>
      <c r="C127" s="199"/>
      <c r="D127" s="220"/>
      <c r="E127" s="197"/>
      <c r="F127" s="202"/>
      <c r="G127" s="226"/>
    </row>
    <row r="128" spans="1:7" ht="18" customHeight="1" hidden="1">
      <c r="A128" s="198"/>
      <c r="B128" s="197"/>
      <c r="C128" s="199"/>
      <c r="D128" s="220"/>
      <c r="E128" s="197">
        <v>78</v>
      </c>
      <c r="F128" s="202"/>
      <c r="G128" s="227"/>
    </row>
    <row r="129" spans="1:7" ht="18" customHeight="1" hidden="1">
      <c r="A129" s="198"/>
      <c r="B129" s="197"/>
      <c r="C129" s="199"/>
      <c r="D129" s="220"/>
      <c r="E129" s="197">
        <v>79</v>
      </c>
      <c r="F129" s="202" t="s">
        <v>47</v>
      </c>
      <c r="G129" s="228"/>
    </row>
    <row r="130" spans="1:7" ht="18" customHeight="1" hidden="1">
      <c r="A130" s="198"/>
      <c r="B130" s="197"/>
      <c r="C130" s="199"/>
      <c r="D130" s="220"/>
      <c r="E130" s="197">
        <v>80</v>
      </c>
      <c r="F130" s="202" t="s">
        <v>47</v>
      </c>
      <c r="G130" s="229"/>
    </row>
    <row r="131" spans="1:7" ht="18" customHeight="1" hidden="1">
      <c r="A131" s="230"/>
      <c r="B131" s="161"/>
      <c r="C131" s="199"/>
      <c r="D131" s="220"/>
      <c r="E131" s="436" t="s">
        <v>15</v>
      </c>
      <c r="F131" s="437"/>
      <c r="G131" s="231">
        <f>SUM(G109,G113,G117,G121,G125,G129)</f>
        <v>0</v>
      </c>
    </row>
    <row r="132" spans="1:9" s="191" customFormat="1" ht="18" customHeight="1" hidden="1">
      <c r="A132" s="232"/>
      <c r="B132" s="233"/>
      <c r="C132" s="234"/>
      <c r="D132" s="235"/>
      <c r="E132" s="432" t="s">
        <v>16</v>
      </c>
      <c r="F132" s="433"/>
      <c r="G132" s="236">
        <f>SUM(G110,G114,G118,G122,G126,G130)</f>
        <v>0</v>
      </c>
      <c r="H132" s="190"/>
      <c r="I132" s="190"/>
    </row>
    <row r="133" spans="1:9" s="191" customFormat="1" ht="18" customHeight="1" hidden="1">
      <c r="A133" s="237"/>
      <c r="B133" s="238"/>
      <c r="C133" s="238"/>
      <c r="D133" s="238"/>
      <c r="E133" s="221"/>
      <c r="F133" s="222"/>
      <c r="H133" s="190"/>
      <c r="I133" s="190"/>
    </row>
    <row r="134" spans="1:9" s="191" customFormat="1" ht="18" customHeight="1" hidden="1">
      <c r="A134" s="97"/>
      <c r="B134" s="168" t="s">
        <v>17</v>
      </c>
      <c r="C134" s="169"/>
      <c r="D134" s="98"/>
      <c r="E134" s="98"/>
      <c r="F134" s="34"/>
      <c r="G134" s="34"/>
      <c r="H134" s="190"/>
      <c r="I134" s="190"/>
    </row>
    <row r="135" spans="1:9" s="191" customFormat="1" ht="18" customHeight="1" hidden="1">
      <c r="A135" s="239" t="s">
        <v>18</v>
      </c>
      <c r="B135" s="240"/>
      <c r="C135" s="240"/>
      <c r="D135" s="240"/>
      <c r="E135" s="240"/>
      <c r="F135" s="240"/>
      <c r="G135" s="128" t="s">
        <v>38</v>
      </c>
      <c r="H135" s="190"/>
      <c r="I135" s="190"/>
    </row>
    <row r="136" spans="1:9" s="191" customFormat="1" ht="18" customHeight="1" hidden="1">
      <c r="A136" s="198"/>
      <c r="B136" s="241"/>
      <c r="C136" s="241"/>
      <c r="D136" s="241"/>
      <c r="E136" s="220">
        <v>82</v>
      </c>
      <c r="F136" s="202" t="s">
        <v>19</v>
      </c>
      <c r="G136" s="200"/>
      <c r="H136" s="190"/>
      <c r="I136" s="190"/>
    </row>
    <row r="137" spans="1:9" s="191" customFormat="1" ht="18" customHeight="1" hidden="1">
      <c r="A137" s="198"/>
      <c r="B137" s="241"/>
      <c r="C137" s="241"/>
      <c r="D137" s="241"/>
      <c r="E137" s="220">
        <v>83</v>
      </c>
      <c r="F137" s="202" t="s">
        <v>20</v>
      </c>
      <c r="G137" s="200"/>
      <c r="H137" s="190"/>
      <c r="I137" s="190"/>
    </row>
    <row r="138" spans="1:9" s="191" customFormat="1" ht="18" customHeight="1" hidden="1">
      <c r="A138" s="198"/>
      <c r="B138" s="241"/>
      <c r="C138" s="241"/>
      <c r="D138" s="241"/>
      <c r="E138" s="220">
        <v>84</v>
      </c>
      <c r="F138" s="242" t="s">
        <v>84</v>
      </c>
      <c r="G138" s="200"/>
      <c r="H138" s="190"/>
      <c r="I138" s="190"/>
    </row>
    <row r="139" spans="1:9" s="191" customFormat="1" ht="18" customHeight="1" hidden="1">
      <c r="A139" s="198"/>
      <c r="B139" s="241"/>
      <c r="C139" s="241"/>
      <c r="D139" s="241"/>
      <c r="E139" s="220">
        <v>85</v>
      </c>
      <c r="F139" s="202" t="s">
        <v>0</v>
      </c>
      <c r="G139" s="200"/>
      <c r="H139" s="190"/>
      <c r="I139" s="190"/>
    </row>
    <row r="140" spans="1:12" s="191" customFormat="1" ht="18" customHeight="1" hidden="1">
      <c r="A140" s="198"/>
      <c r="B140" s="199"/>
      <c r="C140" s="199"/>
      <c r="D140" s="199"/>
      <c r="E140" s="199"/>
      <c r="F140" s="243" t="s">
        <v>10</v>
      </c>
      <c r="G140" s="207">
        <f>SUM(G136:G139)</f>
        <v>0</v>
      </c>
      <c r="H140" s="244"/>
      <c r="I140" s="209"/>
      <c r="J140" s="412" t="str">
        <f>IF(SUM(G136:G139)&lt;&gt;100,"&lt;&lt; ATTENZIONE: LA PERCENTUALE DEVE ESSERE UGUALE AL 100%","")</f>
        <v>&lt;&lt; ATTENZIONE: LA PERCENTUALE DEVE ESSERE UGUALE AL 100%</v>
      </c>
      <c r="K140" s="412"/>
      <c r="L140" s="413"/>
    </row>
    <row r="141" spans="1:12" s="191" customFormat="1" ht="18" customHeight="1" hidden="1">
      <c r="A141" s="198"/>
      <c r="B141" s="223"/>
      <c r="C141" s="205"/>
      <c r="D141" s="197"/>
      <c r="E141" s="197"/>
      <c r="F141" s="197"/>
      <c r="G141" s="49"/>
      <c r="H141" s="246"/>
      <c r="I141" s="209"/>
      <c r="J141" s="412"/>
      <c r="K141" s="412"/>
      <c r="L141" s="413"/>
    </row>
    <row r="142" spans="1:9" s="191" customFormat="1" ht="18" customHeight="1" hidden="1">
      <c r="A142" s="213">
        <v>86</v>
      </c>
      <c r="B142" s="202" t="s">
        <v>21</v>
      </c>
      <c r="C142" s="199"/>
      <c r="D142" s="199"/>
      <c r="E142" s="199"/>
      <c r="F142" s="197"/>
      <c r="G142" s="215"/>
      <c r="H142" s="190"/>
      <c r="I142" s="190"/>
    </row>
    <row r="143" spans="1:9" s="191" customFormat="1" ht="18" customHeight="1" hidden="1">
      <c r="A143" s="213"/>
      <c r="B143" s="201"/>
      <c r="C143" s="205"/>
      <c r="D143" s="197"/>
      <c r="E143" s="197"/>
      <c r="F143" s="197"/>
      <c r="G143" s="247"/>
      <c r="H143" s="190"/>
      <c r="I143" s="190"/>
    </row>
    <row r="144" spans="1:9" s="191" customFormat="1" ht="18" customHeight="1" hidden="1">
      <c r="A144" s="213">
        <v>87</v>
      </c>
      <c r="B144" s="202" t="s">
        <v>85</v>
      </c>
      <c r="C144" s="199"/>
      <c r="D144" s="199"/>
      <c r="E144" s="199"/>
      <c r="F144" s="242"/>
      <c r="G144" s="215"/>
      <c r="H144" s="190"/>
      <c r="I144" s="190"/>
    </row>
    <row r="145" spans="1:9" s="191" customFormat="1" ht="18" customHeight="1" hidden="1">
      <c r="A145" s="213"/>
      <c r="B145" s="201"/>
      <c r="C145" s="205"/>
      <c r="D145" s="197"/>
      <c r="E145" s="197"/>
      <c r="F145" s="197"/>
      <c r="G145" s="247"/>
      <c r="H145" s="190"/>
      <c r="I145" s="190"/>
    </row>
    <row r="146" spans="1:9" s="191" customFormat="1" ht="18" customHeight="1" hidden="1">
      <c r="A146" s="213">
        <v>88</v>
      </c>
      <c r="B146" s="202" t="s">
        <v>86</v>
      </c>
      <c r="C146" s="199"/>
      <c r="D146" s="199"/>
      <c r="E146" s="199"/>
      <c r="F146" s="242"/>
      <c r="G146" s="215"/>
      <c r="H146" s="190"/>
      <c r="I146" s="190"/>
    </row>
    <row r="147" spans="1:9" s="191" customFormat="1" ht="18" customHeight="1" hidden="1">
      <c r="A147" s="213"/>
      <c r="C147" s="205"/>
      <c r="D147" s="197"/>
      <c r="E147" s="197"/>
      <c r="F147" s="197"/>
      <c r="G147" s="49"/>
      <c r="H147" s="190"/>
      <c r="I147" s="190"/>
    </row>
    <row r="148" spans="1:9" s="191" customFormat="1" ht="18" customHeight="1" hidden="1">
      <c r="A148" s="213">
        <v>89</v>
      </c>
      <c r="B148" s="202" t="s">
        <v>87</v>
      </c>
      <c r="C148" s="199"/>
      <c r="D148" s="199"/>
      <c r="E148" s="199"/>
      <c r="F148" s="197"/>
      <c r="G148" s="215"/>
      <c r="H148" s="190"/>
      <c r="I148" s="190"/>
    </row>
    <row r="149" spans="1:9" s="191" customFormat="1" ht="18" customHeight="1" hidden="1">
      <c r="A149" s="213"/>
      <c r="B149" s="223"/>
      <c r="C149" s="205"/>
      <c r="D149" s="197"/>
      <c r="E149" s="197"/>
      <c r="F149" s="197"/>
      <c r="G149" s="247"/>
      <c r="H149" s="190"/>
      <c r="I149" s="190"/>
    </row>
    <row r="150" spans="1:9" s="191" customFormat="1" ht="18" customHeight="1" hidden="1">
      <c r="A150" s="213">
        <v>90</v>
      </c>
      <c r="B150" s="202" t="s">
        <v>88</v>
      </c>
      <c r="C150" s="199"/>
      <c r="D150" s="199"/>
      <c r="E150" s="199"/>
      <c r="F150" s="242"/>
      <c r="G150" s="215"/>
      <c r="H150" s="190"/>
      <c r="I150" s="190"/>
    </row>
    <row r="151" spans="1:9" s="191" customFormat="1" ht="18" customHeight="1" hidden="1">
      <c r="A151" s="213"/>
      <c r="B151" s="201"/>
      <c r="C151" s="205"/>
      <c r="D151" s="197"/>
      <c r="E151" s="197"/>
      <c r="F151" s="197"/>
      <c r="G151" s="247"/>
      <c r="H151" s="190"/>
      <c r="I151" s="190"/>
    </row>
    <row r="152" spans="1:9" s="191" customFormat="1" ht="18" customHeight="1" hidden="1">
      <c r="A152" s="213">
        <v>91</v>
      </c>
      <c r="B152" s="202" t="s">
        <v>89</v>
      </c>
      <c r="C152" s="199"/>
      <c r="D152" s="199"/>
      <c r="E152" s="199"/>
      <c r="F152" s="242"/>
      <c r="G152" s="215"/>
      <c r="H152" s="190"/>
      <c r="I152" s="190"/>
    </row>
    <row r="153" spans="1:9" s="191" customFormat="1" ht="18" customHeight="1" hidden="1">
      <c r="A153" s="213"/>
      <c r="B153" s="201"/>
      <c r="C153" s="205"/>
      <c r="D153" s="197"/>
      <c r="E153" s="197"/>
      <c r="F153" s="197"/>
      <c r="G153" s="247"/>
      <c r="H153" s="190"/>
      <c r="I153" s="190"/>
    </row>
    <row r="154" spans="1:9" s="191" customFormat="1" ht="18" customHeight="1" hidden="1">
      <c r="A154" s="213">
        <v>92</v>
      </c>
      <c r="B154" s="202" t="s">
        <v>22</v>
      </c>
      <c r="C154" s="199"/>
      <c r="D154" s="199"/>
      <c r="E154" s="199"/>
      <c r="F154" s="242"/>
      <c r="G154" s="215"/>
      <c r="H154" s="190"/>
      <c r="I154" s="190"/>
    </row>
    <row r="155" spans="1:9" s="191" customFormat="1" ht="18" customHeight="1" hidden="1">
      <c r="A155" s="194"/>
      <c r="B155" s="201"/>
      <c r="C155" s="205"/>
      <c r="D155" s="197"/>
      <c r="E155" s="197"/>
      <c r="F155" s="197"/>
      <c r="G155" s="49"/>
      <c r="H155" s="190"/>
      <c r="I155" s="190"/>
    </row>
    <row r="156" spans="1:9" s="191" customFormat="1" ht="18" customHeight="1" hidden="1">
      <c r="A156" s="198">
        <v>93</v>
      </c>
      <c r="B156" s="202" t="s">
        <v>23</v>
      </c>
      <c r="C156" s="199"/>
      <c r="D156" s="199"/>
      <c r="E156" s="199"/>
      <c r="F156" s="197"/>
      <c r="G156" s="215"/>
      <c r="H156" s="190"/>
      <c r="I156" s="190"/>
    </row>
    <row r="157" spans="1:9" s="191" customFormat="1" ht="18" customHeight="1" hidden="1">
      <c r="A157" s="213"/>
      <c r="B157" s="201"/>
      <c r="C157" s="205"/>
      <c r="D157" s="197"/>
      <c r="E157" s="197"/>
      <c r="F157" s="197"/>
      <c r="G157" s="247"/>
      <c r="H157" s="190"/>
      <c r="I157" s="190"/>
    </row>
    <row r="158" spans="1:9" s="251" customFormat="1" ht="18" customHeight="1" hidden="1">
      <c r="A158" s="213">
        <v>94</v>
      </c>
      <c r="B158" s="202" t="s">
        <v>24</v>
      </c>
      <c r="C158" s="248"/>
      <c r="D158" s="248"/>
      <c r="E158" s="248"/>
      <c r="F158" s="249"/>
      <c r="G158" s="215"/>
      <c r="H158" s="250"/>
      <c r="I158" s="250"/>
    </row>
    <row r="159" spans="1:9" s="172" customFormat="1" ht="18" customHeight="1" hidden="1">
      <c r="A159" s="213"/>
      <c r="B159" s="201"/>
      <c r="C159" s="205"/>
      <c r="D159" s="197"/>
      <c r="E159" s="197"/>
      <c r="F159" s="197"/>
      <c r="G159" s="247"/>
      <c r="H159" s="252"/>
      <c r="I159" s="253"/>
    </row>
    <row r="160" spans="1:9" s="178" customFormat="1" ht="18" customHeight="1" hidden="1">
      <c r="A160" s="213">
        <v>95</v>
      </c>
      <c r="B160" s="202" t="s">
        <v>25</v>
      </c>
      <c r="C160" s="199"/>
      <c r="D160" s="199"/>
      <c r="E160" s="199"/>
      <c r="F160" s="242"/>
      <c r="G160" s="215"/>
      <c r="H160" s="179"/>
      <c r="I160" s="180"/>
    </row>
    <row r="161" spans="1:9" s="178" customFormat="1" ht="18" customHeight="1" hidden="1">
      <c r="A161" s="213"/>
      <c r="B161" s="202"/>
      <c r="C161" s="199"/>
      <c r="D161" s="199"/>
      <c r="E161" s="199"/>
      <c r="F161" s="216"/>
      <c r="G161" s="254"/>
      <c r="H161" s="179"/>
      <c r="I161" s="180"/>
    </row>
    <row r="162" spans="1:9" s="178" customFormat="1" ht="18" customHeight="1" hidden="1">
      <c r="A162" s="213">
        <v>96</v>
      </c>
      <c r="B162" s="202" t="s">
        <v>47</v>
      </c>
      <c r="C162" s="199"/>
      <c r="D162" s="199"/>
      <c r="E162" s="199"/>
      <c r="F162" s="216"/>
      <c r="G162" s="228"/>
      <c r="H162" s="179"/>
      <c r="I162" s="180"/>
    </row>
    <row r="163" spans="1:9" s="178" customFormat="1" ht="18" customHeight="1" hidden="1">
      <c r="A163" s="213"/>
      <c r="B163" s="202"/>
      <c r="C163" s="199"/>
      <c r="D163" s="199"/>
      <c r="E163" s="199"/>
      <c r="F163" s="216"/>
      <c r="G163" s="254"/>
      <c r="H163" s="179"/>
      <c r="I163" s="180"/>
    </row>
    <row r="164" spans="1:9" s="178" customFormat="1" ht="18" customHeight="1" hidden="1">
      <c r="A164" s="255">
        <v>97</v>
      </c>
      <c r="B164" s="256" t="s">
        <v>47</v>
      </c>
      <c r="C164" s="257"/>
      <c r="D164" s="257"/>
      <c r="E164" s="257"/>
      <c r="F164" s="258"/>
      <c r="G164" s="228"/>
      <c r="H164" s="179"/>
      <c r="I164" s="180"/>
    </row>
    <row r="165" spans="1:9" s="178" customFormat="1" ht="18" customHeight="1" hidden="1">
      <c r="A165" s="259"/>
      <c r="B165" s="202"/>
      <c r="C165" s="199"/>
      <c r="D165" s="199"/>
      <c r="E165" s="199"/>
      <c r="F165" s="216"/>
      <c r="G165" s="260"/>
      <c r="H165" s="179"/>
      <c r="I165" s="180"/>
    </row>
    <row r="166" spans="1:9" s="161" customFormat="1" ht="18" customHeight="1" hidden="1">
      <c r="A166" s="261"/>
      <c r="B166" s="262" t="s">
        <v>54</v>
      </c>
      <c r="C166" s="146"/>
      <c r="D166" s="146"/>
      <c r="E166" s="146"/>
      <c r="F166" s="51"/>
      <c r="G166" s="131"/>
      <c r="H166" s="78"/>
      <c r="I166" s="177"/>
    </row>
    <row r="167" spans="1:9" s="265" customFormat="1" ht="18" customHeight="1" hidden="1">
      <c r="A167" s="263"/>
      <c r="B167" s="264"/>
      <c r="C167" s="264"/>
      <c r="D167" s="264"/>
      <c r="E167" s="264"/>
      <c r="F167" s="149" t="s">
        <v>34</v>
      </c>
      <c r="G167" s="150" t="s">
        <v>35</v>
      </c>
      <c r="H167" s="79"/>
      <c r="I167" s="85"/>
    </row>
    <row r="168" spans="1:7" ht="30" customHeight="1" hidden="1">
      <c r="A168" s="129">
        <v>28</v>
      </c>
      <c r="B168" s="162" t="s">
        <v>36</v>
      </c>
      <c r="C168" s="125"/>
      <c r="D168" s="125"/>
      <c r="E168" s="125"/>
      <c r="F168" s="160"/>
      <c r="G168" s="160"/>
    </row>
    <row r="169" spans="1:7" ht="9" customHeight="1" hidden="1">
      <c r="A169" s="118"/>
      <c r="B169" s="125"/>
      <c r="C169" s="125"/>
      <c r="D169" s="125"/>
      <c r="E169" s="125"/>
      <c r="F169" s="35"/>
      <c r="G169" s="36"/>
    </row>
    <row r="170" spans="1:9" s="269" customFormat="1" ht="30" customHeight="1" hidden="1">
      <c r="A170" s="129">
        <v>29</v>
      </c>
      <c r="B170" s="414" t="s">
        <v>90</v>
      </c>
      <c r="C170" s="414"/>
      <c r="D170" s="414"/>
      <c r="E170" s="415"/>
      <c r="F170" s="266"/>
      <c r="G170" s="267"/>
      <c r="H170" s="268"/>
      <c r="I170" s="85"/>
    </row>
    <row r="171" spans="1:9" s="274" customFormat="1" ht="30" customHeight="1" hidden="1">
      <c r="A171" s="118"/>
      <c r="B171" s="270"/>
      <c r="C171" s="270"/>
      <c r="D171" s="271">
        <v>30</v>
      </c>
      <c r="E171" s="162" t="s">
        <v>91</v>
      </c>
      <c r="F171" s="266"/>
      <c r="G171" s="409">
        <f>IF(AND(H170=1,H171=0),"RISPOSTA OBBLIGATORIA","")</f>
      </c>
      <c r="H171" s="272"/>
      <c r="I171" s="273"/>
    </row>
    <row r="172" spans="1:9" s="161" customFormat="1" ht="30" customHeight="1" hidden="1">
      <c r="A172" s="118"/>
      <c r="B172" s="53"/>
      <c r="C172" s="153"/>
      <c r="D172" s="271">
        <v>31</v>
      </c>
      <c r="E172" s="162" t="s">
        <v>92</v>
      </c>
      <c r="F172" s="350"/>
      <c r="G172" s="416"/>
      <c r="H172" s="176"/>
      <c r="I172" s="273"/>
    </row>
    <row r="173" spans="1:9" s="161" customFormat="1" ht="9" customHeight="1" hidden="1">
      <c r="A173" s="129"/>
      <c r="B173" s="54"/>
      <c r="C173" s="54"/>
      <c r="D173" s="55"/>
      <c r="E173" s="54"/>
      <c r="F173" s="35"/>
      <c r="G173" s="56"/>
      <c r="H173" s="176"/>
      <c r="I173" s="177"/>
    </row>
    <row r="174" spans="1:9" s="161" customFormat="1" ht="30" customHeight="1" hidden="1">
      <c r="A174" s="129">
        <v>32</v>
      </c>
      <c r="B174" s="162" t="s">
        <v>36</v>
      </c>
      <c r="C174" s="57"/>
      <c r="D174" s="58"/>
      <c r="E174" s="57"/>
      <c r="F174" s="59"/>
      <c r="G174" s="56"/>
      <c r="H174" s="176"/>
      <c r="I174" s="176"/>
    </row>
    <row r="175" spans="1:9" s="161" customFormat="1" ht="30" customHeight="1" hidden="1">
      <c r="A175" s="129"/>
      <c r="B175" s="57"/>
      <c r="C175" s="57"/>
      <c r="D175" s="271">
        <v>33</v>
      </c>
      <c r="E175" s="162" t="s">
        <v>36</v>
      </c>
      <c r="F175" s="160"/>
      <c r="G175" s="417">
        <f>IF(AND(H170=1,H171=2,F175=0,F176=0,F177=0,F178=0),"IMMETTERE UN VALORE PER ALMENO UNA DELLE TIPOLOGIE DI ISTITUZIONE","")</f>
      </c>
      <c r="H175" s="185"/>
      <c r="I175" s="177"/>
    </row>
    <row r="176" spans="1:9" s="161" customFormat="1" ht="30" customHeight="1" hidden="1">
      <c r="A176" s="129"/>
      <c r="B176" s="57"/>
      <c r="C176" s="57"/>
      <c r="D176" s="271">
        <v>34</v>
      </c>
      <c r="E176" s="162" t="s">
        <v>36</v>
      </c>
      <c r="F176" s="160"/>
      <c r="G176" s="418"/>
      <c r="H176" s="78"/>
      <c r="I176" s="177"/>
    </row>
    <row r="177" spans="1:9" s="265" customFormat="1" ht="30" customHeight="1" hidden="1">
      <c r="A177" s="129"/>
      <c r="B177" s="57"/>
      <c r="C177" s="57"/>
      <c r="D177" s="271">
        <v>35</v>
      </c>
      <c r="E177" s="162" t="s">
        <v>36</v>
      </c>
      <c r="F177" s="160"/>
      <c r="G177" s="418"/>
      <c r="H177" s="79"/>
      <c r="I177" s="85"/>
    </row>
    <row r="178" spans="1:7" ht="30" customHeight="1" hidden="1">
      <c r="A178" s="129"/>
      <c r="B178" s="275"/>
      <c r="C178" s="275"/>
      <c r="D178" s="271">
        <v>36</v>
      </c>
      <c r="E178" s="162" t="s">
        <v>36</v>
      </c>
      <c r="F178" s="160"/>
      <c r="G178" s="418"/>
    </row>
    <row r="179" spans="1:7" ht="9" customHeight="1" hidden="1">
      <c r="A179" s="129"/>
      <c r="B179" s="275"/>
      <c r="C179" s="275"/>
      <c r="D179" s="271"/>
      <c r="E179" s="276"/>
      <c r="F179" s="277"/>
      <c r="G179" s="71"/>
    </row>
    <row r="180" spans="1:7" ht="9" customHeight="1" hidden="1">
      <c r="A180" s="278"/>
      <c r="B180" s="279"/>
      <c r="C180" s="279"/>
      <c r="D180" s="280"/>
      <c r="E180" s="126"/>
      <c r="F180" s="281"/>
      <c r="G180" s="282"/>
    </row>
    <row r="181" spans="1:9" s="269" customFormat="1" ht="30" customHeight="1" hidden="1">
      <c r="A181" s="129">
        <v>38</v>
      </c>
      <c r="B181" s="414" t="s">
        <v>93</v>
      </c>
      <c r="C181" s="414"/>
      <c r="D181" s="414"/>
      <c r="E181" s="415"/>
      <c r="F181" s="267"/>
      <c r="G181" s="267"/>
      <c r="H181" s="268"/>
      <c r="I181" s="85"/>
    </row>
    <row r="182" spans="1:9" ht="30" customHeight="1" hidden="1">
      <c r="A182" s="118"/>
      <c r="B182" s="270"/>
      <c r="C182" s="270"/>
      <c r="D182" s="271">
        <v>39</v>
      </c>
      <c r="E182" s="162" t="s">
        <v>91</v>
      </c>
      <c r="F182" s="283"/>
      <c r="G182" s="409">
        <f>IF(AND(H181=1,H182=0),"RISPOSTA OBBLIGATORIA","")</f>
      </c>
      <c r="I182" s="273"/>
    </row>
    <row r="183" spans="1:9" s="168" customFormat="1" ht="30" customHeight="1" hidden="1">
      <c r="A183" s="118"/>
      <c r="B183" s="53"/>
      <c r="C183" s="145"/>
      <c r="D183" s="271">
        <v>40</v>
      </c>
      <c r="E183" s="162" t="s">
        <v>92</v>
      </c>
      <c r="F183" s="284"/>
      <c r="G183" s="410"/>
      <c r="H183" s="285"/>
      <c r="I183" s="273"/>
    </row>
    <row r="184" spans="1:7" ht="30" customHeight="1" hidden="1">
      <c r="A184" s="129">
        <v>41</v>
      </c>
      <c r="B184" s="126" t="s">
        <v>47</v>
      </c>
      <c r="C184" s="126"/>
      <c r="D184" s="126"/>
      <c r="E184" s="126"/>
      <c r="F184" s="160"/>
      <c r="G184" s="160"/>
    </row>
    <row r="185" spans="1:7" ht="30" customHeight="1" hidden="1">
      <c r="A185" s="129">
        <v>42</v>
      </c>
      <c r="B185" s="126" t="s">
        <v>47</v>
      </c>
      <c r="C185" s="126"/>
      <c r="D185" s="126"/>
      <c r="E185" s="126"/>
      <c r="F185" s="160"/>
      <c r="G185" s="160"/>
    </row>
    <row r="186" spans="1:7" ht="9" customHeight="1" hidden="1">
      <c r="A186" s="129"/>
      <c r="B186" s="54"/>
      <c r="C186" s="54"/>
      <c r="D186" s="55"/>
      <c r="E186" s="54"/>
      <c r="F186" s="35"/>
      <c r="G186" s="56"/>
    </row>
    <row r="187" spans="1:7" ht="30" customHeight="1" hidden="1">
      <c r="A187" s="129">
        <v>43</v>
      </c>
      <c r="B187" s="126" t="s">
        <v>47</v>
      </c>
      <c r="C187" s="54"/>
      <c r="D187" s="55"/>
      <c r="E187" s="54"/>
      <c r="F187" s="86"/>
      <c r="G187" s="137"/>
    </row>
    <row r="188" spans="1:7" ht="30" customHeight="1" hidden="1">
      <c r="A188" s="129">
        <v>44</v>
      </c>
      <c r="B188" s="126" t="s">
        <v>47</v>
      </c>
      <c r="C188" s="57"/>
      <c r="D188" s="58"/>
      <c r="E188" s="57"/>
      <c r="F188" s="86"/>
      <c r="G188" s="70"/>
    </row>
    <row r="189" spans="1:12" ht="30" customHeight="1" hidden="1">
      <c r="A189" s="129"/>
      <c r="B189" s="57"/>
      <c r="C189" s="57"/>
      <c r="D189" s="271">
        <v>45</v>
      </c>
      <c r="E189" s="126" t="s">
        <v>47</v>
      </c>
      <c r="F189" s="86"/>
      <c r="G189" s="160"/>
      <c r="J189" s="411"/>
      <c r="K189" s="411"/>
      <c r="L189" s="411"/>
    </row>
    <row r="190" spans="1:12" ht="18" customHeight="1" hidden="1">
      <c r="A190" s="129"/>
      <c r="B190" s="57"/>
      <c r="C190" s="57"/>
      <c r="D190" s="271"/>
      <c r="E190" s="276"/>
      <c r="F190" s="86"/>
      <c r="G190" s="160"/>
      <c r="J190" s="411"/>
      <c r="K190" s="411"/>
      <c r="L190" s="411"/>
    </row>
    <row r="191" spans="1:12" ht="30" customHeight="1" hidden="1">
      <c r="A191" s="129"/>
      <c r="B191" s="57"/>
      <c r="C191" s="57"/>
      <c r="D191" s="271">
        <v>46</v>
      </c>
      <c r="E191" s="126" t="s">
        <v>47</v>
      </c>
      <c r="F191" s="86"/>
      <c r="G191" s="160"/>
      <c r="J191" s="411"/>
      <c r="K191" s="411"/>
      <c r="L191" s="411"/>
    </row>
    <row r="192" spans="1:12" ht="18" customHeight="1" hidden="1">
      <c r="A192" s="129"/>
      <c r="B192" s="57"/>
      <c r="C192" s="57"/>
      <c r="D192" s="271"/>
      <c r="E192" s="153"/>
      <c r="F192" s="86"/>
      <c r="G192" s="160"/>
      <c r="J192" s="411"/>
      <c r="K192" s="411"/>
      <c r="L192" s="411"/>
    </row>
    <row r="193" spans="1:12" ht="30" customHeight="1" hidden="1">
      <c r="A193" s="129"/>
      <c r="B193" s="57"/>
      <c r="C193" s="57"/>
      <c r="D193" s="271">
        <v>47</v>
      </c>
      <c r="E193" s="126" t="s">
        <v>47</v>
      </c>
      <c r="F193" s="86"/>
      <c r="G193" s="160"/>
      <c r="J193" s="411"/>
      <c r="K193" s="411"/>
      <c r="L193" s="411"/>
    </row>
    <row r="194" spans="1:12" ht="18" customHeight="1" hidden="1">
      <c r="A194" s="129"/>
      <c r="B194" s="57"/>
      <c r="C194" s="57"/>
      <c r="D194" s="271"/>
      <c r="E194" s="153"/>
      <c r="F194" s="86"/>
      <c r="G194" s="160"/>
      <c r="J194" s="411"/>
      <c r="K194" s="411"/>
      <c r="L194" s="411"/>
    </row>
    <row r="195" spans="1:12" ht="30" customHeight="1" hidden="1">
      <c r="A195" s="129"/>
      <c r="B195" s="275"/>
      <c r="C195" s="275"/>
      <c r="D195" s="271">
        <v>48</v>
      </c>
      <c r="E195" s="126" t="s">
        <v>47</v>
      </c>
      <c r="F195" s="286"/>
      <c r="G195" s="160"/>
      <c r="J195" s="411"/>
      <c r="K195" s="411"/>
      <c r="L195" s="411"/>
    </row>
    <row r="196" spans="1:7" ht="9" customHeight="1" hidden="1">
      <c r="A196" s="129"/>
      <c r="B196" s="148"/>
      <c r="C196" s="148"/>
      <c r="D196" s="148"/>
      <c r="E196" s="148"/>
      <c r="F196" s="86"/>
      <c r="G196" s="287"/>
    </row>
    <row r="197" spans="1:7" ht="30" customHeight="1" hidden="1">
      <c r="A197" s="129">
        <v>49</v>
      </c>
      <c r="B197" s="162" t="s">
        <v>47</v>
      </c>
      <c r="C197" s="148"/>
      <c r="D197" s="148"/>
      <c r="E197" s="148"/>
      <c r="F197" s="86"/>
      <c r="G197" s="140"/>
    </row>
    <row r="198" spans="1:7" ht="9" customHeight="1" hidden="1">
      <c r="A198" s="129"/>
      <c r="B198" s="148"/>
      <c r="C198" s="148"/>
      <c r="D198" s="148"/>
      <c r="E198" s="148"/>
      <c r="F198" s="86"/>
      <c r="G198" s="287"/>
    </row>
    <row r="199" spans="1:7" ht="30" customHeight="1" hidden="1">
      <c r="A199" s="129">
        <v>50</v>
      </c>
      <c r="B199" s="162" t="s">
        <v>47</v>
      </c>
      <c r="C199" s="148"/>
      <c r="D199" s="148"/>
      <c r="E199" s="148"/>
      <c r="F199" s="86"/>
      <c r="G199" s="140"/>
    </row>
    <row r="200" spans="1:7" ht="9" customHeight="1" hidden="1">
      <c r="A200" s="164"/>
      <c r="B200" s="167"/>
      <c r="C200" s="167"/>
      <c r="D200" s="167"/>
      <c r="E200" s="167"/>
      <c r="F200" s="167"/>
      <c r="G200" s="288"/>
    </row>
    <row r="201" spans="1:11" ht="12" customHeight="1" hidden="1">
      <c r="A201" s="108"/>
      <c r="C201" s="169"/>
      <c r="G201" s="52"/>
      <c r="H201" s="289">
        <f>SUM(E13:G13,E15:G15,E17:G17,G20,G22,G24,G26,G28,G30,G32,G34,G39,G41,G43,G45,H48,H50,H52,H54,F57:G57,F59:G59,F61:G61,F63:G63,H67,H69,H71,H73,G76,G78,G80)</f>
        <v>774750</v>
      </c>
      <c r="I201" s="290">
        <f>SUM(G82,G84,G86,H91,H93,H95,G98:G103,G106,G109:G110,G113:G114,G117:G118,G121:G122,G125:G126,G129:G130,G136:G139,G142,G144,G146,G148,G150,G152,G154,G156,G158,G160,G162,G164,H168,H170,H171)</f>
        <v>0</v>
      </c>
      <c r="J201" s="291">
        <f>SUM(F175:F178,H181,H182,H183,H184,H185,G187,G189,G191,G193,G195,G197,G199)</f>
        <v>0</v>
      </c>
      <c r="K201" s="291">
        <f>SUM(H201:J201)</f>
        <v>774750</v>
      </c>
    </row>
    <row r="202" spans="1:11" ht="9" customHeight="1">
      <c r="A202" s="108"/>
      <c r="C202" s="169"/>
      <c r="G202" s="52"/>
      <c r="H202" s="292"/>
      <c r="I202" s="293"/>
      <c r="J202" s="294"/>
      <c r="K202" s="294"/>
    </row>
    <row r="203" spans="1:9" s="301" customFormat="1" ht="18">
      <c r="A203" s="295"/>
      <c r="B203" s="60" t="s">
        <v>55</v>
      </c>
      <c r="C203" s="296"/>
      <c r="D203" s="297"/>
      <c r="E203" s="297"/>
      <c r="F203" s="297"/>
      <c r="G203" s="298"/>
      <c r="H203" s="299"/>
      <c r="I203" s="300"/>
    </row>
    <row r="204" spans="1:7" ht="12">
      <c r="A204" s="421"/>
      <c r="B204" s="422"/>
      <c r="C204" s="422"/>
      <c r="D204" s="422"/>
      <c r="E204" s="422"/>
      <c r="F204" s="422"/>
      <c r="G204" s="423"/>
    </row>
    <row r="205" spans="1:7" ht="12">
      <c r="A205" s="424"/>
      <c r="B205" s="425"/>
      <c r="C205" s="425"/>
      <c r="D205" s="425"/>
      <c r="E205" s="425"/>
      <c r="F205" s="425"/>
      <c r="G205" s="426"/>
    </row>
    <row r="206" spans="1:7" ht="12">
      <c r="A206" s="424"/>
      <c r="B206" s="425"/>
      <c r="C206" s="425"/>
      <c r="D206" s="425"/>
      <c r="E206" s="425"/>
      <c r="F206" s="425"/>
      <c r="G206" s="426"/>
    </row>
    <row r="207" spans="1:7" ht="12">
      <c r="A207" s="424"/>
      <c r="B207" s="425"/>
      <c r="C207" s="425"/>
      <c r="D207" s="425"/>
      <c r="E207" s="425"/>
      <c r="F207" s="425"/>
      <c r="G207" s="426"/>
    </row>
    <row r="208" spans="1:7" ht="12">
      <c r="A208" s="424"/>
      <c r="B208" s="425"/>
      <c r="C208" s="425"/>
      <c r="D208" s="425"/>
      <c r="E208" s="425"/>
      <c r="F208" s="425"/>
      <c r="G208" s="426"/>
    </row>
    <row r="209" spans="1:7" ht="12">
      <c r="A209" s="427"/>
      <c r="B209" s="428"/>
      <c r="C209" s="428"/>
      <c r="D209" s="428"/>
      <c r="E209" s="428"/>
      <c r="F209" s="428"/>
      <c r="G209" s="429"/>
    </row>
    <row r="210" spans="1:7" ht="15">
      <c r="A210" s="302"/>
      <c r="B210" s="148"/>
      <c r="C210" s="148"/>
      <c r="D210" s="148"/>
      <c r="E210" s="148"/>
      <c r="F210" s="148"/>
      <c r="G210" s="86"/>
    </row>
    <row r="211" spans="1:12" ht="12.75">
      <c r="A211" s="303"/>
      <c r="B211" s="304"/>
      <c r="C211" s="304"/>
      <c r="D211" s="304"/>
      <c r="E211" s="304"/>
      <c r="F211" s="304"/>
      <c r="G211" s="305"/>
      <c r="H211" s="85"/>
      <c r="J211" s="265"/>
      <c r="K211" s="265"/>
      <c r="L211" s="265"/>
    </row>
    <row r="212" spans="1:12" ht="15" hidden="1">
      <c r="A212" s="306"/>
      <c r="B212" s="307"/>
      <c r="C212" s="307"/>
      <c r="D212" s="307"/>
      <c r="E212" s="307"/>
      <c r="F212" s="307"/>
      <c r="G212" s="307"/>
      <c r="H212" s="85"/>
      <c r="J212" s="265"/>
      <c r="K212" s="265"/>
      <c r="L212" s="265"/>
    </row>
    <row r="213" spans="1:12" ht="15" hidden="1">
      <c r="A213" s="306"/>
      <c r="B213" s="307"/>
      <c r="C213" s="307"/>
      <c r="D213" s="307"/>
      <c r="E213" s="307"/>
      <c r="F213" s="307"/>
      <c r="G213" s="307"/>
      <c r="H213" s="85"/>
      <c r="J213" s="265"/>
      <c r="K213" s="265"/>
      <c r="L213" s="265"/>
    </row>
    <row r="214" spans="1:12" ht="15" hidden="1">
      <c r="A214" s="306"/>
      <c r="B214" s="307"/>
      <c r="C214" s="307"/>
      <c r="D214" s="307"/>
      <c r="E214" s="307"/>
      <c r="F214" s="307"/>
      <c r="G214" s="307"/>
      <c r="H214" s="85"/>
      <c r="J214" s="265"/>
      <c r="K214" s="265"/>
      <c r="L214" s="265"/>
    </row>
    <row r="215" spans="1:12" ht="15" hidden="1">
      <c r="A215" s="306"/>
      <c r="B215" s="307"/>
      <c r="C215" s="307"/>
      <c r="D215" s="307"/>
      <c r="E215" s="307"/>
      <c r="F215" s="307"/>
      <c r="G215" s="307"/>
      <c r="H215" s="85"/>
      <c r="J215" s="265"/>
      <c r="K215" s="265"/>
      <c r="L215" s="265"/>
    </row>
    <row r="216" spans="1:12" ht="15" hidden="1">
      <c r="A216" s="306"/>
      <c r="B216" s="307"/>
      <c r="C216" s="307"/>
      <c r="D216" s="307"/>
      <c r="E216" s="307"/>
      <c r="F216" s="307"/>
      <c r="G216" s="307"/>
      <c r="H216" s="85"/>
      <c r="J216" s="265"/>
      <c r="K216" s="265"/>
      <c r="L216" s="265"/>
    </row>
    <row r="217" spans="1:12" ht="15" hidden="1">
      <c r="A217" s="306"/>
      <c r="B217" s="307"/>
      <c r="C217" s="307"/>
      <c r="D217" s="307"/>
      <c r="E217" s="307"/>
      <c r="F217" s="307"/>
      <c r="G217" s="307"/>
      <c r="H217" s="85"/>
      <c r="J217" s="265"/>
      <c r="K217" s="265"/>
      <c r="L217" s="265"/>
    </row>
    <row r="218" spans="1:12" ht="15" hidden="1">
      <c r="A218" s="306"/>
      <c r="B218" s="307"/>
      <c r="C218" s="307"/>
      <c r="D218" s="307"/>
      <c r="E218" s="307"/>
      <c r="F218" s="307"/>
      <c r="G218" s="307"/>
      <c r="H218" s="85"/>
      <c r="J218" s="265"/>
      <c r="K218" s="265"/>
      <c r="L218" s="265"/>
    </row>
    <row r="219" spans="1:12" ht="15" hidden="1">
      <c r="A219" s="306"/>
      <c r="B219" s="307"/>
      <c r="C219" s="307"/>
      <c r="D219" s="307"/>
      <c r="E219" s="307"/>
      <c r="F219" s="307"/>
      <c r="G219" s="307"/>
      <c r="H219" s="85"/>
      <c r="J219" s="265"/>
      <c r="K219" s="265"/>
      <c r="L219" s="265"/>
    </row>
    <row r="220" spans="1:12" ht="15" hidden="1">
      <c r="A220" s="306"/>
      <c r="B220" s="307"/>
      <c r="C220" s="307"/>
      <c r="D220" s="307"/>
      <c r="E220" s="307"/>
      <c r="F220" s="307"/>
      <c r="G220" s="307"/>
      <c r="H220" s="85"/>
      <c r="J220" s="265"/>
      <c r="K220" s="265"/>
      <c r="L220" s="265"/>
    </row>
    <row r="221" spans="1:12" ht="15" hidden="1">
      <c r="A221" s="306"/>
      <c r="B221" s="307"/>
      <c r="C221" s="307"/>
      <c r="D221" s="307"/>
      <c r="E221" s="307"/>
      <c r="F221" s="307"/>
      <c r="G221" s="307"/>
      <c r="H221" s="85"/>
      <c r="J221" s="265"/>
      <c r="K221" s="265"/>
      <c r="L221" s="265"/>
    </row>
    <row r="222" spans="1:12" ht="30" customHeight="1" hidden="1">
      <c r="A222" s="306"/>
      <c r="B222" s="307"/>
      <c r="C222" s="307"/>
      <c r="D222" s="307"/>
      <c r="E222" s="307"/>
      <c r="F222" s="307"/>
      <c r="G222" s="307"/>
      <c r="H222" s="85"/>
      <c r="J222" s="265"/>
      <c r="K222" s="265"/>
      <c r="L222" s="265"/>
    </row>
    <row r="223" spans="1:12" ht="24" customHeight="1" hidden="1">
      <c r="A223" s="306"/>
      <c r="B223" s="307"/>
      <c r="C223" s="307"/>
      <c r="D223" s="307"/>
      <c r="E223" s="307"/>
      <c r="F223" s="307"/>
      <c r="G223" s="307"/>
      <c r="H223" s="85"/>
      <c r="J223" s="265"/>
      <c r="K223" s="265"/>
      <c r="L223" s="265"/>
    </row>
    <row r="224" spans="1:12" ht="23.25" customHeight="1" hidden="1">
      <c r="A224" s="306"/>
      <c r="B224" s="307"/>
      <c r="C224" s="307"/>
      <c r="D224" s="307"/>
      <c r="E224" s="307"/>
      <c r="F224" s="307"/>
      <c r="G224" s="307"/>
      <c r="H224" s="85"/>
      <c r="J224" s="265"/>
      <c r="K224" s="265"/>
      <c r="L224" s="265"/>
    </row>
    <row r="225" spans="1:12" ht="15" hidden="1">
      <c r="A225" s="306"/>
      <c r="B225" s="307"/>
      <c r="C225" s="307"/>
      <c r="D225" s="307"/>
      <c r="E225" s="307"/>
      <c r="F225" s="307"/>
      <c r="G225" s="307"/>
      <c r="H225" s="85"/>
      <c r="J225" s="265"/>
      <c r="K225" s="265"/>
      <c r="L225" s="265"/>
    </row>
    <row r="226" spans="1:12" ht="15" hidden="1">
      <c r="A226" s="306"/>
      <c r="B226" s="307"/>
      <c r="C226" s="307"/>
      <c r="D226" s="307"/>
      <c r="E226" s="307"/>
      <c r="F226" s="307"/>
      <c r="G226" s="307"/>
      <c r="H226" s="85"/>
      <c r="J226" s="265"/>
      <c r="K226" s="265"/>
      <c r="L226" s="265"/>
    </row>
    <row r="227" spans="1:12" ht="15" hidden="1">
      <c r="A227" s="306"/>
      <c r="B227" s="307"/>
      <c r="C227" s="307"/>
      <c r="D227" s="307"/>
      <c r="E227" s="307"/>
      <c r="F227" s="307"/>
      <c r="G227" s="307"/>
      <c r="H227" s="85"/>
      <c r="J227" s="265"/>
      <c r="K227" s="265"/>
      <c r="L227" s="265"/>
    </row>
    <row r="228" spans="1:12" ht="15" hidden="1">
      <c r="A228" s="306"/>
      <c r="B228" s="307"/>
      <c r="C228" s="307"/>
      <c r="D228" s="307"/>
      <c r="E228" s="307"/>
      <c r="F228" s="307"/>
      <c r="G228" s="307"/>
      <c r="H228" s="85"/>
      <c r="J228" s="265"/>
      <c r="K228" s="265"/>
      <c r="L228" s="265"/>
    </row>
    <row r="229" spans="1:12" ht="15" hidden="1">
      <c r="A229" s="306"/>
      <c r="B229" s="307"/>
      <c r="C229" s="307"/>
      <c r="D229" s="307"/>
      <c r="E229" s="307"/>
      <c r="F229" s="307"/>
      <c r="G229" s="307"/>
      <c r="H229" s="85"/>
      <c r="J229" s="265"/>
      <c r="K229" s="265"/>
      <c r="L229" s="265"/>
    </row>
    <row r="230" spans="1:12" ht="15" hidden="1">
      <c r="A230" s="306"/>
      <c r="B230" s="307"/>
      <c r="C230" s="307"/>
      <c r="D230" s="307"/>
      <c r="E230" s="307"/>
      <c r="F230" s="307"/>
      <c r="G230" s="307"/>
      <c r="H230" s="85"/>
      <c r="J230" s="265"/>
      <c r="K230" s="265"/>
      <c r="L230" s="265"/>
    </row>
    <row r="231" spans="1:12" ht="15" hidden="1">
      <c r="A231" s="306"/>
      <c r="B231" s="307"/>
      <c r="C231" s="307"/>
      <c r="D231" s="307"/>
      <c r="E231" s="307"/>
      <c r="F231" s="307"/>
      <c r="G231" s="307"/>
      <c r="H231" s="85"/>
      <c r="J231" s="265"/>
      <c r="K231" s="265"/>
      <c r="L231" s="265"/>
    </row>
    <row r="232" spans="1:12" ht="15" hidden="1">
      <c r="A232" s="306"/>
      <c r="B232" s="307"/>
      <c r="C232" s="307"/>
      <c r="D232" s="307"/>
      <c r="E232" s="307"/>
      <c r="F232" s="307"/>
      <c r="G232" s="307"/>
      <c r="H232" s="85"/>
      <c r="J232" s="265"/>
      <c r="K232" s="265"/>
      <c r="L232" s="265"/>
    </row>
    <row r="233" spans="1:12" ht="15" hidden="1">
      <c r="A233" s="306"/>
      <c r="B233" s="307"/>
      <c r="C233" s="307"/>
      <c r="D233" s="307"/>
      <c r="E233" s="307"/>
      <c r="F233" s="307"/>
      <c r="G233" s="307"/>
      <c r="H233" s="85"/>
      <c r="J233" s="265"/>
      <c r="K233" s="265"/>
      <c r="L233" s="265"/>
    </row>
    <row r="234" spans="1:12" ht="15" hidden="1">
      <c r="A234" s="306"/>
      <c r="B234" s="307"/>
      <c r="C234" s="307"/>
      <c r="D234" s="307"/>
      <c r="E234" s="307"/>
      <c r="F234" s="307"/>
      <c r="G234" s="307"/>
      <c r="H234" s="85"/>
      <c r="J234" s="265"/>
      <c r="K234" s="265"/>
      <c r="L234" s="265"/>
    </row>
    <row r="235" spans="1:12" ht="15" hidden="1">
      <c r="A235" s="306"/>
      <c r="B235" s="307"/>
      <c r="C235" s="307"/>
      <c r="D235" s="307"/>
      <c r="E235" s="307"/>
      <c r="F235" s="307"/>
      <c r="G235" s="307"/>
      <c r="H235" s="85"/>
      <c r="J235" s="265"/>
      <c r="K235" s="265"/>
      <c r="L235" s="265"/>
    </row>
    <row r="236" spans="1:12" ht="15" hidden="1">
      <c r="A236" s="306"/>
      <c r="B236" s="307"/>
      <c r="C236" s="307"/>
      <c r="D236" s="307"/>
      <c r="E236" s="307"/>
      <c r="F236" s="307"/>
      <c r="G236" s="307"/>
      <c r="H236" s="85"/>
      <c r="J236" s="265"/>
      <c r="K236" s="265"/>
      <c r="L236" s="265"/>
    </row>
    <row r="237" spans="1:12" ht="15" hidden="1">
      <c r="A237" s="306"/>
      <c r="B237" s="307"/>
      <c r="C237" s="307"/>
      <c r="D237" s="307"/>
      <c r="E237" s="307"/>
      <c r="F237" s="307"/>
      <c r="G237" s="307"/>
      <c r="H237" s="85"/>
      <c r="J237" s="265"/>
      <c r="K237" s="265"/>
      <c r="L237" s="265"/>
    </row>
    <row r="238" spans="1:12" ht="15" hidden="1">
      <c r="A238" s="306"/>
      <c r="B238" s="307"/>
      <c r="C238" s="307"/>
      <c r="D238" s="307"/>
      <c r="E238" s="307"/>
      <c r="F238" s="307"/>
      <c r="G238" s="307"/>
      <c r="H238" s="85"/>
      <c r="J238" s="265"/>
      <c r="K238" s="265"/>
      <c r="L238" s="265"/>
    </row>
    <row r="239" spans="1:12" ht="15" hidden="1">
      <c r="A239" s="306"/>
      <c r="B239" s="307"/>
      <c r="C239" s="307"/>
      <c r="D239" s="307"/>
      <c r="E239" s="307"/>
      <c r="F239" s="307"/>
      <c r="G239" s="307"/>
      <c r="H239" s="85"/>
      <c r="J239" s="265"/>
      <c r="K239" s="265"/>
      <c r="L239" s="265"/>
    </row>
    <row r="240" spans="1:12" ht="15" hidden="1">
      <c r="A240" s="306"/>
      <c r="B240" s="307"/>
      <c r="C240" s="307"/>
      <c r="D240" s="307"/>
      <c r="E240" s="307"/>
      <c r="F240" s="307"/>
      <c r="G240" s="307"/>
      <c r="H240" s="85"/>
      <c r="J240" s="265"/>
      <c r="K240" s="265"/>
      <c r="L240" s="265"/>
    </row>
    <row r="241" spans="1:12" ht="15" hidden="1">
      <c r="A241" s="308"/>
      <c r="B241" s="307"/>
      <c r="C241" s="307"/>
      <c r="D241" s="307"/>
      <c r="E241" s="307"/>
      <c r="F241" s="307"/>
      <c r="G241" s="307"/>
      <c r="H241" s="85"/>
      <c r="J241" s="265"/>
      <c r="K241" s="265"/>
      <c r="L241" s="265"/>
    </row>
    <row r="242" ht="15"/>
    <row r="243" ht="15"/>
    <row r="244" ht="15"/>
    <row r="245" ht="15"/>
    <row r="246" ht="15"/>
    <row r="247" ht="15"/>
  </sheetData>
  <sheetProtection password="EA98" sheet="1" formatColumns="0" selectLockedCells="1"/>
  <mergeCells count="34">
    <mergeCell ref="B26:F26"/>
    <mergeCell ref="B28:F28"/>
    <mergeCell ref="B13:D13"/>
    <mergeCell ref="B15:D15"/>
    <mergeCell ref="B17:D17"/>
    <mergeCell ref="B20:F20"/>
    <mergeCell ref="B22:F22"/>
    <mergeCell ref="B24:F24"/>
    <mergeCell ref="J104:L105"/>
    <mergeCell ref="B56:E56"/>
    <mergeCell ref="B59:D59"/>
    <mergeCell ref="B67:E67"/>
    <mergeCell ref="B69:E69"/>
    <mergeCell ref="J69:L75"/>
    <mergeCell ref="B71:E71"/>
    <mergeCell ref="B73:E73"/>
    <mergeCell ref="B80:F80"/>
    <mergeCell ref="B104:F104"/>
    <mergeCell ref="B32:F32"/>
    <mergeCell ref="B34:F34"/>
    <mergeCell ref="A204:G209"/>
    <mergeCell ref="E9:F9"/>
    <mergeCell ref="E132:F132"/>
    <mergeCell ref="B30:F30"/>
    <mergeCell ref="B76:F76"/>
    <mergeCell ref="B78:F78"/>
    <mergeCell ref="B181:E181"/>
    <mergeCell ref="E131:F131"/>
    <mergeCell ref="G182:G183"/>
    <mergeCell ref="J189:L195"/>
    <mergeCell ref="J140:L141"/>
    <mergeCell ref="B170:E170"/>
    <mergeCell ref="G171:G172"/>
    <mergeCell ref="G175:G178"/>
  </mergeCells>
  <dataValidations count="6">
    <dataValidation type="whole" allowBlank="1" showInputMessage="1" showErrorMessage="1" errorTitle="ERRORE" error="INSERIRE UN ANNO VALIDO" sqref="G13 G15 G17 G20">
      <formula1>1990</formula1>
      <formula2>2020</formula2>
    </dataValidation>
    <dataValidation type="decimal" allowBlank="1" showInputMessage="1" showErrorMessage="1" errorTitle="ATTENZIONE" error="INSERIRE UNA PERCENTUALE VALIDA" sqref="G187 G26 G22">
      <formula1>0</formula1>
      <formula2>100</formula2>
    </dataValidation>
    <dataValidation type="whole" allowBlank="1" showInputMessage="1" showErrorMessage="1" errorTitle="ATTENZIONE" error="INSERIRE VALORI NUMERICI INTERI" sqref="G193 G24 G28 G30 G34 G39 G41 G43 G45 G78 G199 G80 G76 G197 G195 F175:F178 G189 G191 G32">
      <formula1>0</formula1>
      <formula2>999999999999</formula2>
    </dataValidation>
    <dataValidation type="whole" allowBlank="1" showInputMessage="1" showErrorMessage="1" errorTitle="ERRORE" error="INSERIRE UN MESE VALIDO" sqref="F13 F15 F17">
      <formula1>1</formula1>
      <formula2>12</formula2>
    </dataValidation>
    <dataValidation type="whole" allowBlank="1" showInputMessage="1" showErrorMessage="1" errorTitle="ERRORE" error="INSERIRE UN GIORNO VALIDO" sqref="E13 E15 E17">
      <formula1>1</formula1>
      <formula2>31</formula2>
    </dataValidation>
    <dataValidation type="textLength" allowBlank="1" showInputMessage="1" showErrorMessage="1" errorTitle="ERRORE" error="IL CAMPO TESTO PUO' CONTENERE AL MASSIMO 500 CARATTERI" sqref="A204:G209">
      <formula1>0</formula1>
      <formula2>500</formula2>
    </dataValidation>
  </dataValidations>
  <printOptions horizontalCentered="1"/>
  <pageMargins left="0.1968503937007874" right="0.1968503937007874" top="0.19" bottom="0.21" header="0.15748031496062992" footer="0.15748031496062992"/>
  <pageSetup fitToHeight="0" fitToWidth="1" horizontalDpi="300" verticalDpi="300" orientation="portrait" paperSize="9" scale="59" r:id="rId3"/>
  <rowBreaks count="1" manualBreakCount="1">
    <brk id="64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8">
    <pageSetUpPr fitToPage="1"/>
  </sheetPr>
  <dimension ref="A1:L241"/>
  <sheetViews>
    <sheetView showGridLines="0" zoomScale="75" zoomScaleNormal="75" zoomScalePageLayoutView="94" workbookViewId="0" topLeftCell="A1">
      <selection activeCell="A204" sqref="A204:G209"/>
    </sheetView>
  </sheetViews>
  <sheetFormatPr defaultColWidth="0" defaultRowHeight="15" customHeight="1" zeroHeight="1"/>
  <cols>
    <col min="1" max="1" width="7.66015625" style="97" customWidth="1"/>
    <col min="2" max="7" width="28.83203125" style="98" customWidth="1"/>
    <col min="8" max="8" width="6" style="111" hidden="1" customWidth="1"/>
    <col min="9" max="9" width="10.33203125" style="85" hidden="1" customWidth="1"/>
    <col min="10" max="12" width="12.83203125" style="86" customWidth="1"/>
    <col min="13" max="242" width="12.83203125" style="86" hidden="1" customWidth="1"/>
    <col min="243" max="243" width="3.33203125" style="86" hidden="1" customWidth="1"/>
    <col min="244" max="244" width="1.3359375" style="86" hidden="1" customWidth="1"/>
    <col min="245" max="245" width="3.16015625" style="86" hidden="1" customWidth="1"/>
    <col min="246" max="246" width="1.66796875" style="86" hidden="1" customWidth="1"/>
    <col min="247" max="247" width="3.16015625" style="86" hidden="1" customWidth="1"/>
    <col min="248" max="248" width="3" style="86" hidden="1" customWidth="1"/>
    <col min="249" max="249" width="1.83203125" style="86" hidden="1" customWidth="1"/>
    <col min="250" max="250" width="2.16015625" style="86" hidden="1" customWidth="1"/>
    <col min="251" max="251" width="3.5" style="86" hidden="1" customWidth="1"/>
    <col min="252" max="252" width="5.33203125" style="86" hidden="1" customWidth="1"/>
    <col min="253" max="253" width="8.66015625" style="86" hidden="1" customWidth="1"/>
    <col min="254" max="255" width="2.5" style="86" hidden="1" customWidth="1"/>
    <col min="256" max="16384" width="6.16015625" style="86" hidden="1" customWidth="1"/>
  </cols>
  <sheetData>
    <row r="1" spans="1:8" ht="45" customHeight="1">
      <c r="A1" s="81"/>
      <c r="B1" s="82"/>
      <c r="C1" s="82"/>
      <c r="D1" s="24" t="s">
        <v>42</v>
      </c>
      <c r="E1" s="82"/>
      <c r="F1" s="82"/>
      <c r="G1" s="83"/>
      <c r="H1" s="72" t="s">
        <v>59</v>
      </c>
    </row>
    <row r="2" spans="1:8" ht="23.25">
      <c r="A2" s="87"/>
      <c r="B2" s="88"/>
      <c r="C2" s="25" t="s">
        <v>43</v>
      </c>
      <c r="D2" s="88"/>
      <c r="E2" s="88"/>
      <c r="F2" s="88"/>
      <c r="G2" s="89"/>
      <c r="H2" s="84"/>
    </row>
    <row r="3" spans="1:8" ht="41.25" customHeight="1">
      <c r="A3" s="87"/>
      <c r="B3" s="26" t="s">
        <v>44</v>
      </c>
      <c r="C3" s="90"/>
      <c r="D3" s="88"/>
      <c r="E3" s="88"/>
      <c r="F3" s="88"/>
      <c r="G3" s="89"/>
      <c r="H3" s="84"/>
    </row>
    <row r="4" spans="1:9" s="96" customFormat="1" ht="45" customHeight="1">
      <c r="A4" s="91"/>
      <c r="B4" s="27" t="s">
        <v>45</v>
      </c>
      <c r="C4" s="28"/>
      <c r="D4" s="92"/>
      <c r="E4" s="92"/>
      <c r="F4" s="92"/>
      <c r="G4" s="93"/>
      <c r="H4" s="94"/>
      <c r="I4" s="95"/>
    </row>
    <row r="5" ht="16.5" customHeight="1">
      <c r="H5" s="84"/>
    </row>
    <row r="6" spans="1:8" ht="20.25">
      <c r="A6" s="99"/>
      <c r="B6" s="100"/>
      <c r="C6" s="86"/>
      <c r="D6" s="86"/>
      <c r="E6" s="86"/>
      <c r="F6" s="86"/>
      <c r="H6" s="84"/>
    </row>
    <row r="7" spans="1:9" s="103" customFormat="1" ht="20.25">
      <c r="A7" s="97"/>
      <c r="B7" s="101"/>
      <c r="C7" s="102" t="e">
        <f>#REF!</f>
        <v>#REF!</v>
      </c>
      <c r="E7" s="104"/>
      <c r="F7" s="105"/>
      <c r="G7" s="101"/>
      <c r="H7" s="106"/>
      <c r="I7" s="107"/>
    </row>
    <row r="8" spans="1:9" s="31" customFormat="1" ht="66" customHeight="1">
      <c r="A8" s="29"/>
      <c r="B8" s="30"/>
      <c r="C8" s="30"/>
      <c r="D8" s="32"/>
      <c r="F8" s="30"/>
      <c r="G8" s="30"/>
      <c r="H8" s="73"/>
      <c r="I8" s="74"/>
    </row>
    <row r="9" spans="1:9" s="103" customFormat="1" ht="30.75" customHeight="1">
      <c r="A9" s="108"/>
      <c r="B9" s="101"/>
      <c r="C9" s="109" t="s">
        <v>37</v>
      </c>
      <c r="D9" s="109"/>
      <c r="E9" s="430" t="s">
        <v>58</v>
      </c>
      <c r="F9" s="431"/>
      <c r="G9" s="101"/>
      <c r="H9" s="106"/>
      <c r="I9" s="107"/>
    </row>
    <row r="10" spans="1:9" s="103" customFormat="1" ht="30.75" customHeight="1">
      <c r="A10" s="108"/>
      <c r="B10" s="101"/>
      <c r="C10" s="101"/>
      <c r="D10" s="110"/>
      <c r="E10" s="104"/>
      <c r="F10" s="104"/>
      <c r="G10" s="101"/>
      <c r="H10" s="106"/>
      <c r="I10" s="107"/>
    </row>
    <row r="11" spans="1:7" ht="15">
      <c r="A11" s="108"/>
      <c r="B11" s="33" t="s">
        <v>46</v>
      </c>
      <c r="C11" s="34"/>
      <c r="D11" s="34"/>
      <c r="E11" s="34"/>
      <c r="F11" s="34"/>
      <c r="G11" s="34"/>
    </row>
    <row r="12" spans="1:7" ht="18" customHeight="1">
      <c r="A12" s="112"/>
      <c r="B12" s="113"/>
      <c r="C12" s="114"/>
      <c r="D12" s="114"/>
      <c r="E12" s="115" t="s">
        <v>2</v>
      </c>
      <c r="F12" s="116" t="s">
        <v>3</v>
      </c>
      <c r="G12" s="117" t="s">
        <v>4</v>
      </c>
    </row>
    <row r="13" spans="1:9" s="122" customFormat="1" ht="30" customHeight="1">
      <c r="A13" s="118"/>
      <c r="B13" s="414" t="e">
        <f>"Data atto costituzione Fondo/i per la contrattazione integrativa "&amp;#REF!&amp;":"</f>
        <v>#REF!</v>
      </c>
      <c r="C13" s="414"/>
      <c r="D13" s="415"/>
      <c r="E13" s="119">
        <v>27</v>
      </c>
      <c r="F13" s="119">
        <v>7</v>
      </c>
      <c r="G13" s="119">
        <v>2010</v>
      </c>
      <c r="H13" s="120"/>
      <c r="I13" s="121"/>
    </row>
    <row r="14" spans="1:9" s="122" customFormat="1" ht="9" customHeight="1">
      <c r="A14" s="118"/>
      <c r="B14" s="35"/>
      <c r="C14" s="35"/>
      <c r="D14" s="35"/>
      <c r="E14" s="35"/>
      <c r="F14" s="35"/>
      <c r="G14" s="36"/>
      <c r="H14" s="120"/>
      <c r="I14" s="121"/>
    </row>
    <row r="15" spans="1:9" s="122" customFormat="1" ht="30" customHeight="1">
      <c r="A15" s="118"/>
      <c r="B15" s="434" t="s">
        <v>68</v>
      </c>
      <c r="C15" s="434"/>
      <c r="D15" s="435"/>
      <c r="E15" s="123">
        <v>3</v>
      </c>
      <c r="F15" s="123">
        <v>10</v>
      </c>
      <c r="G15" s="123">
        <v>2007</v>
      </c>
      <c r="H15" s="120"/>
      <c r="I15" s="121"/>
    </row>
    <row r="16" spans="1:9" s="122" customFormat="1" ht="9" customHeight="1">
      <c r="A16" s="118"/>
      <c r="B16" s="124"/>
      <c r="C16" s="125"/>
      <c r="D16" s="125"/>
      <c r="E16" s="35"/>
      <c r="F16" s="35"/>
      <c r="G16" s="36"/>
      <c r="H16" s="120"/>
      <c r="I16" s="121"/>
    </row>
    <row r="17" spans="1:9" s="122" customFormat="1" ht="30" customHeight="1">
      <c r="A17" s="118"/>
      <c r="B17" s="434" t="s">
        <v>69</v>
      </c>
      <c r="C17" s="434"/>
      <c r="D17" s="435"/>
      <c r="E17" s="123">
        <v>3</v>
      </c>
      <c r="F17" s="123">
        <v>10</v>
      </c>
      <c r="G17" s="123">
        <v>2007</v>
      </c>
      <c r="H17" s="120"/>
      <c r="I17" s="121"/>
    </row>
    <row r="18" spans="1:9" s="122" customFormat="1" ht="9" customHeight="1">
      <c r="A18" s="118"/>
      <c r="B18" s="124"/>
      <c r="C18" s="125"/>
      <c r="D18" s="125"/>
      <c r="E18" s="35"/>
      <c r="F18" s="35"/>
      <c r="G18" s="36"/>
      <c r="H18" s="120"/>
      <c r="I18" s="121"/>
    </row>
    <row r="19" spans="1:7" ht="18" customHeight="1">
      <c r="A19" s="118"/>
      <c r="B19" s="126"/>
      <c r="C19" s="126"/>
      <c r="D19" s="124"/>
      <c r="E19" s="126"/>
      <c r="F19" s="127"/>
      <c r="G19" s="128" t="s">
        <v>38</v>
      </c>
    </row>
    <row r="20" spans="1:9" s="122" customFormat="1" ht="30" customHeight="1">
      <c r="A20" s="129">
        <v>1</v>
      </c>
      <c r="B20" s="434" t="s">
        <v>294</v>
      </c>
      <c r="C20" s="434"/>
      <c r="D20" s="434"/>
      <c r="E20" s="434"/>
      <c r="F20" s="435"/>
      <c r="G20" s="130">
        <v>2007</v>
      </c>
      <c r="H20" s="120"/>
      <c r="I20" s="121"/>
    </row>
    <row r="21" spans="1:9" s="122" customFormat="1" ht="9" customHeight="1">
      <c r="A21" s="129"/>
      <c r="B21" s="125"/>
      <c r="C21" s="125"/>
      <c r="D21" s="125"/>
      <c r="E21" s="125"/>
      <c r="F21" s="131"/>
      <c r="G21" s="132"/>
      <c r="H21" s="120"/>
      <c r="I21" s="121"/>
    </row>
    <row r="22" spans="1:9" s="122" customFormat="1" ht="30" customHeight="1">
      <c r="A22" s="129">
        <v>2</v>
      </c>
      <c r="B22" s="434" t="s">
        <v>47</v>
      </c>
      <c r="C22" s="434"/>
      <c r="D22" s="434"/>
      <c r="E22" s="434"/>
      <c r="F22" s="435"/>
      <c r="G22" s="137"/>
      <c r="H22" s="120"/>
      <c r="I22" s="121"/>
    </row>
    <row r="23" spans="1:9" s="122" customFormat="1" ht="9" customHeight="1">
      <c r="A23" s="118"/>
      <c r="B23" s="125"/>
      <c r="C23" s="125"/>
      <c r="D23" s="125"/>
      <c r="E23" s="125"/>
      <c r="F23" s="131"/>
      <c r="G23" s="132"/>
      <c r="H23" s="120"/>
      <c r="I23" s="121"/>
    </row>
    <row r="24" spans="1:9" s="122" customFormat="1" ht="30" customHeight="1">
      <c r="A24" s="129">
        <v>3</v>
      </c>
      <c r="B24" s="419" t="e">
        <f>"Eventuale importo aggiuntivo "&amp;#REF!&amp;" ai sensi dell'art. 53 Ccnl 8.6.2000 (complesso tre fondi, in euro):"</f>
        <v>#REF!</v>
      </c>
      <c r="C24" s="419"/>
      <c r="D24" s="419"/>
      <c r="E24" s="419"/>
      <c r="F24" s="420"/>
      <c r="G24" s="130">
        <v>0</v>
      </c>
      <c r="H24" s="120"/>
      <c r="I24" s="121"/>
    </row>
    <row r="25" spans="1:9" s="122" customFormat="1" ht="9" customHeight="1">
      <c r="A25" s="118"/>
      <c r="B25" s="39"/>
      <c r="C25" s="37"/>
      <c r="D25" s="37"/>
      <c r="E25" s="37"/>
      <c r="F25" s="38"/>
      <c r="G25" s="36"/>
      <c r="H25" s="120"/>
      <c r="I25" s="121"/>
    </row>
    <row r="26" spans="1:9" s="122" customFormat="1" ht="30" customHeight="1">
      <c r="A26" s="129">
        <v>4</v>
      </c>
      <c r="B26" s="419" t="e">
        <f>"Percentuale delle risorse complessive dei Fondi "&amp;#REF!&amp;" regolate dall'accordo annuale sull'utilizzo del Fondo:"</f>
        <v>#REF!</v>
      </c>
      <c r="C26" s="419"/>
      <c r="D26" s="419"/>
      <c r="E26" s="419"/>
      <c r="F26" s="420"/>
      <c r="G26" s="133">
        <v>0</v>
      </c>
      <c r="H26" s="120"/>
      <c r="I26" s="121"/>
    </row>
    <row r="27" spans="1:9" s="122" customFormat="1" ht="9" customHeight="1">
      <c r="A27" s="118"/>
      <c r="B27" s="39"/>
      <c r="C27" s="134"/>
      <c r="D27" s="134"/>
      <c r="E27" s="134"/>
      <c r="F27" s="134"/>
      <c r="G27" s="135"/>
      <c r="H27" s="120"/>
      <c r="I27" s="121"/>
    </row>
    <row r="28" spans="1:9" s="122" customFormat="1" ht="30" customHeight="1">
      <c r="A28" s="129">
        <v>5</v>
      </c>
      <c r="B28" s="434" t="s">
        <v>47</v>
      </c>
      <c r="C28" s="434"/>
      <c r="D28" s="434"/>
      <c r="E28" s="434"/>
      <c r="F28" s="435"/>
      <c r="G28" s="140"/>
      <c r="H28" s="120"/>
      <c r="I28" s="121"/>
    </row>
    <row r="29" spans="1:9" s="122" customFormat="1" ht="9" customHeight="1">
      <c r="A29" s="118"/>
      <c r="B29" s="125"/>
      <c r="C29" s="125"/>
      <c r="D29" s="125"/>
      <c r="E29" s="125"/>
      <c r="F29" s="138"/>
      <c r="G29" s="139"/>
      <c r="H29" s="120"/>
      <c r="I29" s="121"/>
    </row>
    <row r="30" spans="1:9" s="122" customFormat="1" ht="30" customHeight="1">
      <c r="A30" s="129">
        <v>6</v>
      </c>
      <c r="B30" s="434" t="e">
        <f>"Importo complessivo dell'eventuale incremento del fondo posizione "&amp;#REF!&amp;" rispetto all'analogo fondo "&amp;#REF!-1&amp;" (in euro):"</f>
        <v>#REF!</v>
      </c>
      <c r="C30" s="434"/>
      <c r="D30" s="434"/>
      <c r="E30" s="434"/>
      <c r="F30" s="435"/>
      <c r="G30" s="130">
        <v>26115</v>
      </c>
      <c r="H30" s="120"/>
      <c r="I30" s="121"/>
    </row>
    <row r="31" spans="1:9" s="122" customFormat="1" ht="9" customHeight="1">
      <c r="A31" s="118"/>
      <c r="B31" s="125"/>
      <c r="C31" s="125"/>
      <c r="D31" s="125"/>
      <c r="E31" s="125"/>
      <c r="F31" s="138"/>
      <c r="G31" s="139"/>
      <c r="H31" s="120"/>
      <c r="I31" s="121"/>
    </row>
    <row r="32" spans="1:9" s="122" customFormat="1" ht="30" customHeight="1">
      <c r="A32" s="129">
        <v>7</v>
      </c>
      <c r="B32" s="434" t="e">
        <f>"Importo complessivo dell'eventuale incremento del fondo condizioni di lavoro "&amp;#REF!&amp;" rispetto all'analogo fondo "&amp;#REF!-1&amp;" (in euro):"</f>
        <v>#REF!</v>
      </c>
      <c r="C32" s="434"/>
      <c r="D32" s="434"/>
      <c r="E32" s="434"/>
      <c r="F32" s="435"/>
      <c r="G32" s="130">
        <v>0</v>
      </c>
      <c r="H32" s="120"/>
      <c r="I32" s="121"/>
    </row>
    <row r="33" spans="1:9" s="122" customFormat="1" ht="9" customHeight="1">
      <c r="A33" s="118"/>
      <c r="B33" s="125"/>
      <c r="C33" s="125"/>
      <c r="D33" s="125"/>
      <c r="E33" s="125"/>
      <c r="F33" s="138"/>
      <c r="G33" s="139"/>
      <c r="H33" s="120"/>
      <c r="I33" s="121"/>
    </row>
    <row r="34" spans="1:9" s="122" customFormat="1" ht="30" customHeight="1">
      <c r="A34" s="129">
        <v>8</v>
      </c>
      <c r="B34" s="434" t="e">
        <f>"Importo complessivo dell'eventuale incremento del fondo retribuzione di risultato "&amp;#REF!&amp;" rispetto all'analogo fondo "&amp;#REF!-1&amp;" (in euro):"</f>
        <v>#REF!</v>
      </c>
      <c r="C34" s="434"/>
      <c r="D34" s="434"/>
      <c r="E34" s="434"/>
      <c r="F34" s="435"/>
      <c r="G34" s="130">
        <v>9068</v>
      </c>
      <c r="H34" s="120"/>
      <c r="I34" s="121"/>
    </row>
    <row r="35" spans="1:9" s="122" customFormat="1" ht="9" customHeight="1">
      <c r="A35" s="141"/>
      <c r="B35" s="142"/>
      <c r="C35" s="142"/>
      <c r="D35" s="142"/>
      <c r="E35" s="142"/>
      <c r="F35" s="143"/>
      <c r="G35" s="144"/>
      <c r="H35" s="120"/>
      <c r="I35" s="121"/>
    </row>
    <row r="36" spans="1:9" s="122" customFormat="1" ht="18" customHeight="1">
      <c r="A36" s="145"/>
      <c r="B36" s="146"/>
      <c r="C36" s="146"/>
      <c r="D36" s="146"/>
      <c r="E36" s="146"/>
      <c r="F36" s="131"/>
      <c r="G36" s="131"/>
      <c r="H36" s="120"/>
      <c r="I36" s="121"/>
    </row>
    <row r="37" spans="2:7" ht="18" customHeight="1">
      <c r="B37" s="33" t="s">
        <v>26</v>
      </c>
      <c r="C37" s="34"/>
      <c r="D37" s="34"/>
      <c r="E37" s="34"/>
      <c r="F37" s="34"/>
      <c r="G37" s="34"/>
    </row>
    <row r="38" spans="1:7" ht="18" customHeight="1">
      <c r="A38" s="112"/>
      <c r="B38" s="40"/>
      <c r="C38" s="41"/>
      <c r="D38" s="41"/>
      <c r="E38" s="41"/>
      <c r="F38" s="41"/>
      <c r="G38" s="128" t="s">
        <v>38</v>
      </c>
    </row>
    <row r="39" spans="1:7" ht="30" customHeight="1">
      <c r="A39" s="129">
        <v>9</v>
      </c>
      <c r="B39" s="126" t="s">
        <v>47</v>
      </c>
      <c r="C39" s="42"/>
      <c r="D39" s="42"/>
      <c r="E39" s="42"/>
      <c r="F39" s="42"/>
      <c r="G39" s="140"/>
    </row>
    <row r="40" spans="1:7" ht="9" customHeight="1">
      <c r="A40" s="129"/>
      <c r="B40" s="43"/>
      <c r="C40" s="42"/>
      <c r="D40" s="42"/>
      <c r="E40" s="42"/>
      <c r="F40" s="42"/>
      <c r="G40" s="139"/>
    </row>
    <row r="41" spans="1:7" ht="30" customHeight="1">
      <c r="A41" s="129">
        <v>10</v>
      </c>
      <c r="B41" s="126" t="s">
        <v>47</v>
      </c>
      <c r="C41" s="42"/>
      <c r="D41" s="42"/>
      <c r="E41" s="42"/>
      <c r="F41" s="42"/>
      <c r="G41" s="140"/>
    </row>
    <row r="42" spans="1:7" ht="9" customHeight="1">
      <c r="A42" s="129"/>
      <c r="B42" s="43"/>
      <c r="C42" s="42"/>
      <c r="D42" s="42"/>
      <c r="E42" s="42"/>
      <c r="F42" s="42"/>
      <c r="G42" s="139"/>
    </row>
    <row r="43" spans="1:7" ht="30" customHeight="1">
      <c r="A43" s="129">
        <v>11</v>
      </c>
      <c r="B43" s="126" t="s">
        <v>47</v>
      </c>
      <c r="C43" s="42"/>
      <c r="D43" s="42"/>
      <c r="E43" s="42"/>
      <c r="F43" s="42"/>
      <c r="G43" s="140"/>
    </row>
    <row r="44" spans="1:7" ht="9" customHeight="1">
      <c r="A44" s="129"/>
      <c r="B44" s="43"/>
      <c r="C44" s="42"/>
      <c r="D44" s="42"/>
      <c r="E44" s="42"/>
      <c r="F44" s="42"/>
      <c r="G44" s="139"/>
    </row>
    <row r="45" spans="1:7" ht="30" customHeight="1">
      <c r="A45" s="129">
        <v>12</v>
      </c>
      <c r="B45" s="126" t="s">
        <v>47</v>
      </c>
      <c r="C45" s="42"/>
      <c r="D45" s="42"/>
      <c r="E45" s="42"/>
      <c r="F45" s="42"/>
      <c r="G45" s="140"/>
    </row>
    <row r="46" spans="1:7" ht="9" customHeight="1">
      <c r="A46" s="129"/>
      <c r="B46" s="43"/>
      <c r="C46" s="42"/>
      <c r="D46" s="42"/>
      <c r="E46" s="42"/>
      <c r="F46" s="42"/>
      <c r="G46" s="44"/>
    </row>
    <row r="47" spans="1:7" ht="18" customHeight="1">
      <c r="A47" s="129"/>
      <c r="B47" s="147"/>
      <c r="C47" s="147"/>
      <c r="D47" s="148"/>
      <c r="E47" s="148"/>
      <c r="F47" s="149" t="s">
        <v>34</v>
      </c>
      <c r="G47" s="150" t="s">
        <v>35</v>
      </c>
    </row>
    <row r="48" spans="1:9" ht="30" customHeight="1">
      <c r="A48" s="129">
        <v>13</v>
      </c>
      <c r="B48" s="126" t="s">
        <v>48</v>
      </c>
      <c r="C48" s="138"/>
      <c r="D48" s="138"/>
      <c r="E48" s="151"/>
      <c r="F48" s="152"/>
      <c r="G48" s="152"/>
      <c r="H48" s="111">
        <v>0</v>
      </c>
      <c r="I48" s="85">
        <f>IF(H48=1,"VERO",IF(H48=2,"FALSO",""))</f>
      </c>
    </row>
    <row r="49" spans="1:7" ht="9" customHeight="1">
      <c r="A49" s="118"/>
      <c r="B49" s="153"/>
      <c r="C49" s="154"/>
      <c r="D49" s="151"/>
      <c r="E49" s="151"/>
      <c r="F49" s="151"/>
      <c r="G49" s="155"/>
    </row>
    <row r="50" spans="1:7" ht="30" customHeight="1">
      <c r="A50" s="129">
        <v>14</v>
      </c>
      <c r="B50" s="126" t="s">
        <v>47</v>
      </c>
      <c r="C50" s="138"/>
      <c r="D50" s="138"/>
      <c r="E50" s="138"/>
      <c r="F50" s="156"/>
      <c r="G50" s="156"/>
    </row>
    <row r="51" spans="1:7" ht="9" customHeight="1">
      <c r="A51" s="118"/>
      <c r="B51" s="124"/>
      <c r="C51" s="138"/>
      <c r="D51" s="138"/>
      <c r="E51" s="138"/>
      <c r="F51" s="131"/>
      <c r="G51" s="132"/>
    </row>
    <row r="52" spans="1:7" ht="30" customHeight="1">
      <c r="A52" s="129">
        <v>15</v>
      </c>
      <c r="B52" s="126" t="s">
        <v>47</v>
      </c>
      <c r="C52" s="157"/>
      <c r="D52" s="157"/>
      <c r="E52" s="157"/>
      <c r="F52" s="156"/>
      <c r="G52" s="156"/>
    </row>
    <row r="53" spans="1:7" ht="9" customHeight="1">
      <c r="A53" s="118"/>
      <c r="B53" s="124"/>
      <c r="C53" s="157"/>
      <c r="D53" s="157"/>
      <c r="E53" s="157"/>
      <c r="F53" s="158"/>
      <c r="G53" s="159"/>
    </row>
    <row r="54" spans="1:7" ht="30" customHeight="1">
      <c r="A54" s="129">
        <v>16</v>
      </c>
      <c r="B54" s="126" t="s">
        <v>47</v>
      </c>
      <c r="C54" s="157"/>
      <c r="D54" s="157"/>
      <c r="E54" s="157"/>
      <c r="F54" s="160"/>
      <c r="G54" s="160"/>
    </row>
    <row r="55" spans="1:7" ht="9" customHeight="1">
      <c r="A55" s="118"/>
      <c r="B55" s="161"/>
      <c r="C55" s="157"/>
      <c r="D55" s="157"/>
      <c r="E55" s="157"/>
      <c r="F55" s="131"/>
      <c r="G55" s="132"/>
    </row>
    <row r="56" spans="1:7" ht="30" customHeight="1">
      <c r="A56" s="129">
        <v>17</v>
      </c>
      <c r="B56" s="440" t="s">
        <v>70</v>
      </c>
      <c r="C56" s="440"/>
      <c r="D56" s="440"/>
      <c r="E56" s="441"/>
      <c r="F56" s="149" t="s">
        <v>49</v>
      </c>
      <c r="G56" s="150" t="s">
        <v>50</v>
      </c>
    </row>
    <row r="57" spans="1:7" ht="30" customHeight="1">
      <c r="A57" s="129"/>
      <c r="B57" s="46"/>
      <c r="C57" s="47"/>
      <c r="D57" s="45"/>
      <c r="E57" s="48"/>
      <c r="F57" s="123">
        <v>15</v>
      </c>
      <c r="G57" s="123">
        <v>16403</v>
      </c>
    </row>
    <row r="58" spans="1:7" ht="9" customHeight="1">
      <c r="A58" s="129"/>
      <c r="B58" s="148"/>
      <c r="C58" s="148"/>
      <c r="D58" s="148"/>
      <c r="E58" s="148"/>
      <c r="F58" s="35"/>
      <c r="G58" s="36"/>
    </row>
    <row r="59" spans="1:9" s="122" customFormat="1" ht="30" customHeight="1">
      <c r="A59" s="129"/>
      <c r="B59" s="434"/>
      <c r="C59" s="434"/>
      <c r="D59" s="434"/>
      <c r="E59" s="148"/>
      <c r="F59" s="123">
        <v>5</v>
      </c>
      <c r="G59" s="123">
        <v>8783</v>
      </c>
      <c r="H59" s="120"/>
      <c r="I59" s="121"/>
    </row>
    <row r="60" spans="1:9" s="122" customFormat="1" ht="9" customHeight="1">
      <c r="A60" s="129"/>
      <c r="B60" s="162"/>
      <c r="C60" s="147"/>
      <c r="D60" s="148"/>
      <c r="E60" s="161"/>
      <c r="F60" s="42"/>
      <c r="G60" s="163"/>
      <c r="H60" s="120"/>
      <c r="I60" s="121"/>
    </row>
    <row r="61" spans="1:9" s="122" customFormat="1" ht="30" customHeight="1">
      <c r="A61" s="129"/>
      <c r="B61" s="162"/>
      <c r="C61" s="147"/>
      <c r="D61" s="148"/>
      <c r="E61" s="161"/>
      <c r="F61" s="123">
        <v>45</v>
      </c>
      <c r="G61" s="123">
        <v>5362</v>
      </c>
      <c r="H61" s="120"/>
      <c r="I61" s="121"/>
    </row>
    <row r="62" spans="1:9" s="122" customFormat="1" ht="9" customHeight="1">
      <c r="A62" s="129"/>
      <c r="B62" s="162"/>
      <c r="C62" s="147"/>
      <c r="D62" s="148"/>
      <c r="E62" s="148"/>
      <c r="F62" s="42"/>
      <c r="G62" s="49"/>
      <c r="H62" s="120"/>
      <c r="I62" s="121"/>
    </row>
    <row r="63" spans="1:9" s="122" customFormat="1" ht="30" customHeight="1">
      <c r="A63" s="164"/>
      <c r="B63" s="165"/>
      <c r="C63" s="166"/>
      <c r="D63" s="167"/>
      <c r="E63" s="167"/>
      <c r="F63" s="123">
        <v>12</v>
      </c>
      <c r="G63" s="123">
        <v>800</v>
      </c>
      <c r="H63" s="120"/>
      <c r="I63" s="121"/>
    </row>
    <row r="64" spans="1:9" s="122" customFormat="1" ht="18" customHeight="1">
      <c r="A64" s="108"/>
      <c r="B64" s="161"/>
      <c r="C64" s="147"/>
      <c r="D64" s="148"/>
      <c r="E64" s="148"/>
      <c r="F64" s="127"/>
      <c r="G64" s="127"/>
      <c r="H64" s="120"/>
      <c r="I64" s="121"/>
    </row>
    <row r="65" spans="1:9" s="122" customFormat="1" ht="18" customHeight="1">
      <c r="A65" s="97"/>
      <c r="B65" s="168" t="s">
        <v>71</v>
      </c>
      <c r="C65" s="169"/>
      <c r="D65" s="98"/>
      <c r="E65" s="98"/>
      <c r="F65" s="34"/>
      <c r="G65" s="34"/>
      <c r="H65" s="120"/>
      <c r="I65" s="121"/>
    </row>
    <row r="66" spans="1:9" s="122" customFormat="1" ht="18" customHeight="1">
      <c r="A66" s="112"/>
      <c r="B66" s="170"/>
      <c r="C66" s="170"/>
      <c r="D66" s="114"/>
      <c r="E66" s="114"/>
      <c r="F66" s="149" t="s">
        <v>34</v>
      </c>
      <c r="G66" s="150" t="s">
        <v>35</v>
      </c>
      <c r="H66" s="120"/>
      <c r="I66" s="121"/>
    </row>
    <row r="67" spans="1:9" s="172" customFormat="1" ht="30" customHeight="1">
      <c r="A67" s="129">
        <v>18</v>
      </c>
      <c r="B67" s="434" t="s">
        <v>72</v>
      </c>
      <c r="C67" s="434"/>
      <c r="D67" s="434"/>
      <c r="E67" s="435"/>
      <c r="F67" s="152"/>
      <c r="G67" s="152"/>
      <c r="H67" s="171">
        <v>1</v>
      </c>
      <c r="I67" s="85" t="str">
        <f>IF(H67=1,"VERO",IF(H67=2,"FALSO",""))</f>
        <v>VERO</v>
      </c>
    </row>
    <row r="68" spans="1:9" s="172" customFormat="1" ht="9" customHeight="1">
      <c r="A68" s="118"/>
      <c r="B68" s="124"/>
      <c r="C68" s="126"/>
      <c r="D68" s="126"/>
      <c r="E68" s="138"/>
      <c r="F68" s="131"/>
      <c r="G68" s="132"/>
      <c r="H68" s="171"/>
      <c r="I68" s="173"/>
    </row>
    <row r="69" spans="1:12" s="172" customFormat="1" ht="30" customHeight="1">
      <c r="A69" s="129">
        <v>19</v>
      </c>
      <c r="B69" s="434" t="s">
        <v>296</v>
      </c>
      <c r="C69" s="434"/>
      <c r="D69" s="434"/>
      <c r="E69" s="435"/>
      <c r="F69" s="174"/>
      <c r="G69" s="174"/>
      <c r="H69" s="171">
        <v>1</v>
      </c>
      <c r="I69" s="85" t="str">
        <f>IF(H69=1,"VERO",IF(H69=2,"FALSO",""))</f>
        <v>VERO</v>
      </c>
      <c r="J69" s="442">
        <f>IF((G76+G78+G80)&gt;0,"Grado di differenziazione dei premi di risultato regolati dall'accordo annuale sul fondo 2010 (le percentuali vanno calcolate con riferimento al totale dei dipendenti dell'Area / Categoria / Fascia al 31/12 dell'anno precedente):","")</f>
      </c>
      <c r="K69" s="442"/>
      <c r="L69" s="442"/>
    </row>
    <row r="70" spans="1:12" s="178" customFormat="1" ht="9" customHeight="1">
      <c r="A70" s="129"/>
      <c r="B70" s="125"/>
      <c r="C70" s="125"/>
      <c r="D70" s="125"/>
      <c r="E70" s="126"/>
      <c r="F70" s="127"/>
      <c r="G70" s="175"/>
      <c r="H70" s="176"/>
      <c r="I70" s="177"/>
      <c r="J70" s="442"/>
      <c r="K70" s="442"/>
      <c r="L70" s="442"/>
    </row>
    <row r="71" spans="1:12" s="178" customFormat="1" ht="30" customHeight="1">
      <c r="A71" s="129">
        <v>20</v>
      </c>
      <c r="B71" s="434" t="s">
        <v>73</v>
      </c>
      <c r="C71" s="434"/>
      <c r="D71" s="434"/>
      <c r="E71" s="435"/>
      <c r="F71" s="174"/>
      <c r="G71" s="174"/>
      <c r="H71" s="176">
        <v>1</v>
      </c>
      <c r="I71" s="85" t="str">
        <f>IF(H71=1,"VERO",IF(H71=2,"FALSO",""))</f>
        <v>VERO</v>
      </c>
      <c r="J71" s="442"/>
      <c r="K71" s="442"/>
      <c r="L71" s="442"/>
    </row>
    <row r="72" spans="1:12" s="178" customFormat="1" ht="9" customHeight="1">
      <c r="A72" s="129"/>
      <c r="B72" s="125"/>
      <c r="C72" s="125"/>
      <c r="D72" s="125"/>
      <c r="E72" s="126"/>
      <c r="F72" s="127"/>
      <c r="G72" s="175"/>
      <c r="H72" s="176"/>
      <c r="I72" s="177"/>
      <c r="J72" s="442"/>
      <c r="K72" s="442"/>
      <c r="L72" s="442"/>
    </row>
    <row r="73" spans="1:12" s="178" customFormat="1" ht="30" customHeight="1">
      <c r="A73" s="129">
        <v>21</v>
      </c>
      <c r="B73" s="434" t="s">
        <v>74</v>
      </c>
      <c r="C73" s="434"/>
      <c r="D73" s="434"/>
      <c r="E73" s="435"/>
      <c r="F73" s="174"/>
      <c r="G73" s="174"/>
      <c r="H73" s="176">
        <v>2</v>
      </c>
      <c r="I73" s="85" t="str">
        <f>IF(H73=1,"VERO",IF(H73=2,"FALSO",""))</f>
        <v>FALSO</v>
      </c>
      <c r="J73" s="442"/>
      <c r="K73" s="442"/>
      <c r="L73" s="442"/>
    </row>
    <row r="74" spans="1:12" s="178" customFormat="1" ht="9" customHeight="1">
      <c r="A74" s="129"/>
      <c r="B74" s="125"/>
      <c r="C74" s="125"/>
      <c r="D74" s="125"/>
      <c r="E74" s="126"/>
      <c r="F74" s="127"/>
      <c r="G74" s="175"/>
      <c r="H74" s="179"/>
      <c r="I74" s="180"/>
      <c r="J74" s="442"/>
      <c r="K74" s="442"/>
      <c r="L74" s="442"/>
    </row>
    <row r="75" spans="1:12" s="178" customFormat="1" ht="18" customHeight="1">
      <c r="A75" s="118"/>
      <c r="B75" s="126"/>
      <c r="C75" s="126"/>
      <c r="D75" s="124"/>
      <c r="E75" s="125"/>
      <c r="F75" s="127"/>
      <c r="G75" s="128" t="s">
        <v>38</v>
      </c>
      <c r="H75" s="179"/>
      <c r="I75" s="180"/>
      <c r="J75" s="442"/>
      <c r="K75" s="442"/>
      <c r="L75" s="442"/>
    </row>
    <row r="76" spans="1:12" s="178" customFormat="1" ht="30" customHeight="1">
      <c r="A76" s="129">
        <v>22</v>
      </c>
      <c r="B76" s="434" t="e">
        <f>"Numero dirigenti con retribuzione di risultato Fondo "&amp;#REF!&amp;" superiore al 90% del massimo attribuito"</f>
        <v>#REF!</v>
      </c>
      <c r="C76" s="434"/>
      <c r="D76" s="434"/>
      <c r="E76" s="434"/>
      <c r="F76" s="435"/>
      <c r="G76" s="130">
        <v>0</v>
      </c>
      <c r="H76" s="179"/>
      <c r="I76" s="180"/>
      <c r="J76" s="181">
        <f>IF((G76+G78+G80)&gt;0,"==&gt; ","")</f>
      </c>
      <c r="K76" s="181">
        <f>IF((G76+G78+G80)&gt;0,(ROUND(G76/(G76+G78+G80)*100,2)&amp;"%"),"")</f>
      </c>
      <c r="L76" s="182"/>
    </row>
    <row r="77" spans="1:12" s="178" customFormat="1" ht="9" customHeight="1">
      <c r="A77" s="118"/>
      <c r="B77" s="125"/>
      <c r="C77" s="125"/>
      <c r="D77" s="125"/>
      <c r="E77" s="125"/>
      <c r="F77" s="50"/>
      <c r="G77" s="132"/>
      <c r="H77" s="179"/>
      <c r="I77" s="180"/>
      <c r="J77" s="182"/>
      <c r="K77" s="182"/>
      <c r="L77" s="182"/>
    </row>
    <row r="78" spans="1:12" s="178" customFormat="1" ht="30" customHeight="1">
      <c r="A78" s="129">
        <v>23</v>
      </c>
      <c r="B78" s="434" t="e">
        <f>"Numero dirigenti con retribuzione di risultato Fondo "&amp;#REF!&amp;" compresa fra 60% e 90% del massimo attribuito"</f>
        <v>#REF!</v>
      </c>
      <c r="C78" s="434"/>
      <c r="D78" s="434"/>
      <c r="E78" s="434"/>
      <c r="F78" s="435"/>
      <c r="G78" s="130">
        <v>0</v>
      </c>
      <c r="H78" s="179"/>
      <c r="I78" s="85"/>
      <c r="J78" s="181">
        <f>IF((G76+G78+G80)&gt;0,"==&gt; ","")</f>
      </c>
      <c r="K78" s="181">
        <f>IF((G76+G78+G80)&gt;0,(ROUND(G78/(G76+G78+G80)*100,2)&amp;"%"),"")</f>
      </c>
      <c r="L78" s="182"/>
    </row>
    <row r="79" spans="1:12" s="161" customFormat="1" ht="9" customHeight="1">
      <c r="A79" s="118"/>
      <c r="B79" s="125"/>
      <c r="C79" s="125"/>
      <c r="D79" s="125"/>
      <c r="E79" s="125"/>
      <c r="F79" s="50"/>
      <c r="G79" s="36"/>
      <c r="H79" s="176"/>
      <c r="I79" s="177"/>
      <c r="J79" s="182"/>
      <c r="K79" s="182"/>
      <c r="L79" s="182"/>
    </row>
    <row r="80" spans="1:12" s="161" customFormat="1" ht="30" customHeight="1">
      <c r="A80" s="129">
        <v>24</v>
      </c>
      <c r="B80" s="434" t="e">
        <f>"Numero dirigenti con retribuzione di risultato Fondo "&amp;#REF!&amp;" inferiore o uguale al 60% del massimo attribuito"</f>
        <v>#REF!</v>
      </c>
      <c r="C80" s="434"/>
      <c r="D80" s="434"/>
      <c r="E80" s="434"/>
      <c r="F80" s="435"/>
      <c r="G80" s="130">
        <v>0</v>
      </c>
      <c r="H80" s="176"/>
      <c r="I80" s="85"/>
      <c r="J80" s="181">
        <f>IF((G76+G78+G80)&gt;0,"==&gt; ","")</f>
      </c>
      <c r="K80" s="181">
        <f>IF((G76+G78+G80)&gt;0,(ROUND(G80/(G76+G78+G80)*100,2)&amp;"%"),"")</f>
      </c>
      <c r="L80" s="182"/>
    </row>
    <row r="81" spans="1:12" s="161" customFormat="1" ht="9" customHeight="1">
      <c r="A81" s="118"/>
      <c r="B81" s="125"/>
      <c r="C81" s="125"/>
      <c r="D81" s="125"/>
      <c r="E81" s="125"/>
      <c r="F81" s="131"/>
      <c r="G81" s="132"/>
      <c r="H81" s="176"/>
      <c r="I81" s="177"/>
      <c r="J81" s="183"/>
      <c r="K81" s="183"/>
      <c r="L81" s="183"/>
    </row>
    <row r="82" spans="1:9" s="161" customFormat="1" ht="30" customHeight="1">
      <c r="A82" s="129">
        <v>25</v>
      </c>
      <c r="B82" s="126" t="s">
        <v>36</v>
      </c>
      <c r="C82" s="125"/>
      <c r="D82" s="125"/>
      <c r="E82" s="125"/>
      <c r="F82" s="136"/>
      <c r="G82" s="160"/>
      <c r="H82" s="176"/>
      <c r="I82" s="176"/>
    </row>
    <row r="83" spans="1:9" s="161" customFormat="1" ht="9" customHeight="1">
      <c r="A83" s="118"/>
      <c r="B83" s="125"/>
      <c r="C83" s="125"/>
      <c r="D83" s="125"/>
      <c r="E83" s="125"/>
      <c r="F83" s="138"/>
      <c r="G83" s="135"/>
      <c r="H83" s="176"/>
      <c r="I83" s="176"/>
    </row>
    <row r="84" spans="1:9" s="161" customFormat="1" ht="30" customHeight="1">
      <c r="A84" s="129">
        <v>26</v>
      </c>
      <c r="B84" s="126" t="s">
        <v>36</v>
      </c>
      <c r="C84" s="125"/>
      <c r="D84" s="125"/>
      <c r="E84" s="125"/>
      <c r="F84" s="138"/>
      <c r="G84" s="160"/>
      <c r="H84" s="176"/>
      <c r="I84" s="176"/>
    </row>
    <row r="85" spans="1:9" s="161" customFormat="1" ht="9" customHeight="1">
      <c r="A85" s="118"/>
      <c r="B85" s="125"/>
      <c r="C85" s="125"/>
      <c r="D85" s="125"/>
      <c r="E85" s="125"/>
      <c r="F85" s="138"/>
      <c r="G85" s="144"/>
      <c r="H85" s="176"/>
      <c r="I85" s="176"/>
    </row>
    <row r="86" spans="1:9" s="161" customFormat="1" ht="30" customHeight="1">
      <c r="A86" s="129">
        <v>27</v>
      </c>
      <c r="B86" s="126" t="s">
        <v>36</v>
      </c>
      <c r="C86" s="125"/>
      <c r="D86" s="125"/>
      <c r="E86" s="125"/>
      <c r="F86" s="138"/>
      <c r="G86" s="160"/>
      <c r="H86" s="176"/>
      <c r="I86" s="176"/>
    </row>
    <row r="87" spans="1:9" s="161" customFormat="1" ht="9" customHeight="1">
      <c r="A87" s="141"/>
      <c r="B87" s="142"/>
      <c r="C87" s="142"/>
      <c r="D87" s="142"/>
      <c r="E87" s="142"/>
      <c r="F87" s="143"/>
      <c r="G87" s="184"/>
      <c r="H87" s="185"/>
      <c r="I87" s="177"/>
    </row>
    <row r="88" spans="1:9" s="161" customFormat="1" ht="18" customHeight="1" hidden="1">
      <c r="A88" s="118"/>
      <c r="B88" s="125"/>
      <c r="C88" s="125"/>
      <c r="D88" s="125"/>
      <c r="E88" s="125"/>
      <c r="F88" s="138"/>
      <c r="G88" s="186"/>
      <c r="H88" s="187"/>
      <c r="I88" s="177"/>
    </row>
    <row r="89" spans="1:7" ht="18" customHeight="1" hidden="1">
      <c r="A89" s="112"/>
      <c r="B89" s="40" t="s">
        <v>6</v>
      </c>
      <c r="C89" s="170"/>
      <c r="D89" s="114"/>
      <c r="E89" s="114"/>
      <c r="F89" s="188"/>
      <c r="G89" s="189"/>
    </row>
    <row r="90" spans="1:9" s="191" customFormat="1" ht="18" customHeight="1" hidden="1">
      <c r="A90" s="112"/>
      <c r="B90" s="170"/>
      <c r="C90" s="170"/>
      <c r="D90" s="114"/>
      <c r="E90" s="114"/>
      <c r="F90" s="149" t="s">
        <v>34</v>
      </c>
      <c r="G90" s="150" t="s">
        <v>35</v>
      </c>
      <c r="H90" s="190"/>
      <c r="I90" s="190"/>
    </row>
    <row r="91" spans="1:9" s="191" customFormat="1" ht="19.5" customHeight="1" hidden="1">
      <c r="A91" s="118">
        <v>51</v>
      </c>
      <c r="B91" s="125" t="s">
        <v>75</v>
      </c>
      <c r="C91" s="138"/>
      <c r="D91" s="138"/>
      <c r="E91" s="151"/>
      <c r="F91" s="152"/>
      <c r="G91" s="152"/>
      <c r="H91" s="190">
        <v>0</v>
      </c>
      <c r="I91" s="85">
        <f>IF(H91=1,"VERO",IF(H91=2,"FALSO",""))</f>
      </c>
    </row>
    <row r="92" spans="1:9" s="191" customFormat="1" ht="18" customHeight="1" hidden="1">
      <c r="A92" s="118"/>
      <c r="B92" s="192" t="s">
        <v>76</v>
      </c>
      <c r="C92" s="154"/>
      <c r="D92" s="151"/>
      <c r="E92" s="151"/>
      <c r="F92" s="151"/>
      <c r="G92" s="155"/>
      <c r="H92" s="190"/>
      <c r="I92" s="190"/>
    </row>
    <row r="93" spans="1:9" s="191" customFormat="1" ht="18" customHeight="1" hidden="1">
      <c r="A93" s="118">
        <v>52</v>
      </c>
      <c r="B93" s="192" t="s">
        <v>47</v>
      </c>
      <c r="C93" s="154"/>
      <c r="D93" s="151"/>
      <c r="E93" s="151"/>
      <c r="F93" s="193"/>
      <c r="G93" s="193"/>
      <c r="H93" s="190"/>
      <c r="I93" s="190"/>
    </row>
    <row r="94" spans="1:9" s="191" customFormat="1" ht="18" customHeight="1" hidden="1">
      <c r="A94" s="118"/>
      <c r="B94" s="192"/>
      <c r="C94" s="154"/>
      <c r="D94" s="151"/>
      <c r="E94" s="151"/>
      <c r="F94" s="151"/>
      <c r="G94" s="155"/>
      <c r="H94" s="190"/>
      <c r="I94" s="190"/>
    </row>
    <row r="95" spans="1:9" s="191" customFormat="1" ht="18" customHeight="1" hidden="1">
      <c r="A95" s="118">
        <v>53</v>
      </c>
      <c r="B95" s="192" t="s">
        <v>47</v>
      </c>
      <c r="C95" s="154"/>
      <c r="D95" s="151"/>
      <c r="E95" s="151"/>
      <c r="F95" s="193"/>
      <c r="G95" s="193"/>
      <c r="H95" s="190"/>
      <c r="I95" s="190"/>
    </row>
    <row r="96" spans="1:9" s="191" customFormat="1" ht="18" customHeight="1" hidden="1">
      <c r="A96" s="118"/>
      <c r="B96" s="192"/>
      <c r="C96" s="154"/>
      <c r="D96" s="151"/>
      <c r="E96" s="151"/>
      <c r="F96" s="151"/>
      <c r="G96" s="155"/>
      <c r="H96" s="190"/>
      <c r="I96" s="190"/>
    </row>
    <row r="97" spans="1:9" s="191" customFormat="1" ht="18" customHeight="1" hidden="1">
      <c r="A97" s="194">
        <v>54</v>
      </c>
      <c r="B97" s="195" t="s">
        <v>7</v>
      </c>
      <c r="C97" s="196"/>
      <c r="D97" s="197"/>
      <c r="E97" s="197"/>
      <c r="F97" s="197"/>
      <c r="G97" s="128" t="s">
        <v>38</v>
      </c>
      <c r="H97" s="190"/>
      <c r="I97" s="190"/>
    </row>
    <row r="98" spans="1:9" s="191" customFormat="1" ht="18" customHeight="1" hidden="1">
      <c r="A98" s="198"/>
      <c r="B98" s="197"/>
      <c r="C98" s="199"/>
      <c r="D98" s="197"/>
      <c r="E98" s="197">
        <v>55</v>
      </c>
      <c r="F98" s="199" t="s">
        <v>77</v>
      </c>
      <c r="G98" s="200"/>
      <c r="H98" s="190"/>
      <c r="I98" s="190"/>
    </row>
    <row r="99" spans="1:9" s="191" customFormat="1" ht="18" customHeight="1" hidden="1">
      <c r="A99" s="198"/>
      <c r="B99" s="197"/>
      <c r="C99" s="201"/>
      <c r="D99" s="197"/>
      <c r="E99" s="197">
        <v>56</v>
      </c>
      <c r="F99" s="202" t="s">
        <v>8</v>
      </c>
      <c r="G99" s="200"/>
      <c r="H99" s="190"/>
      <c r="I99" s="190"/>
    </row>
    <row r="100" spans="1:9" s="191" customFormat="1" ht="18" customHeight="1" hidden="1">
      <c r="A100" s="198"/>
      <c r="B100" s="197"/>
      <c r="C100" s="201"/>
      <c r="D100" s="197"/>
      <c r="E100" s="197">
        <v>57</v>
      </c>
      <c r="F100" s="201" t="s">
        <v>78</v>
      </c>
      <c r="G100" s="200"/>
      <c r="H100" s="190"/>
      <c r="I100" s="190"/>
    </row>
    <row r="101" spans="1:9" s="204" customFormat="1" ht="18" customHeight="1" hidden="1">
      <c r="A101" s="198"/>
      <c r="B101" s="197"/>
      <c r="C101" s="201"/>
      <c r="D101" s="197"/>
      <c r="E101" s="197">
        <v>58</v>
      </c>
      <c r="F101" s="201" t="s">
        <v>9</v>
      </c>
      <c r="G101" s="200"/>
      <c r="H101" s="203"/>
      <c r="I101" s="203"/>
    </row>
    <row r="102" spans="1:9" s="191" customFormat="1" ht="18" customHeight="1" hidden="1">
      <c r="A102" s="198"/>
      <c r="B102" s="197"/>
      <c r="C102" s="199"/>
      <c r="D102" s="197"/>
      <c r="E102" s="197">
        <v>59</v>
      </c>
      <c r="F102" s="199" t="s">
        <v>79</v>
      </c>
      <c r="G102" s="200"/>
      <c r="H102" s="75"/>
      <c r="I102" s="190"/>
    </row>
    <row r="103" spans="1:12" s="191" customFormat="1" ht="18" customHeight="1" hidden="1">
      <c r="A103" s="198"/>
      <c r="B103" s="197"/>
      <c r="C103" s="205"/>
      <c r="D103" s="197"/>
      <c r="E103" s="197">
        <v>60</v>
      </c>
      <c r="F103" s="201" t="s">
        <v>0</v>
      </c>
      <c r="G103" s="200"/>
      <c r="H103" s="190"/>
      <c r="I103" s="190"/>
      <c r="K103" s="206"/>
      <c r="L103" s="206"/>
    </row>
    <row r="104" spans="1:12" s="191" customFormat="1" ht="18" customHeight="1" hidden="1">
      <c r="A104" s="198"/>
      <c r="B104" s="443" t="s">
        <v>10</v>
      </c>
      <c r="C104" s="444"/>
      <c r="D104" s="444"/>
      <c r="E104" s="444"/>
      <c r="F104" s="445"/>
      <c r="G104" s="207">
        <f>SUM(G98:G103)</f>
        <v>0</v>
      </c>
      <c r="H104" s="208"/>
      <c r="I104" s="209"/>
      <c r="J104" s="438" t="str">
        <f>IF(SUM(G98:G103)&lt;&gt;100,"&lt;&lt; ATTENZIONE: LA PERCENTUALE DEVE ESSERE UGUALE AL 100%","")</f>
        <v>&lt;&lt; ATTENZIONE: LA PERCENTUALE DEVE ESSERE UGUALE AL 100%</v>
      </c>
      <c r="K104" s="438"/>
      <c r="L104" s="439"/>
    </row>
    <row r="105" spans="1:12" s="191" customFormat="1" ht="18" customHeight="1" hidden="1">
      <c r="A105" s="210"/>
      <c r="B105" s="197"/>
      <c r="C105" s="197"/>
      <c r="D105" s="197"/>
      <c r="E105" s="197"/>
      <c r="F105" s="197"/>
      <c r="G105" s="211"/>
      <c r="H105" s="212"/>
      <c r="I105" s="209"/>
      <c r="J105" s="438"/>
      <c r="K105" s="438"/>
      <c r="L105" s="439"/>
    </row>
    <row r="106" spans="1:9" s="191" customFormat="1" ht="18" customHeight="1" hidden="1">
      <c r="A106" s="213">
        <v>61</v>
      </c>
      <c r="B106" s="202" t="s">
        <v>11</v>
      </c>
      <c r="C106" s="202"/>
      <c r="D106" s="202"/>
      <c r="E106" s="202"/>
      <c r="F106" s="214"/>
      <c r="G106" s="215"/>
      <c r="H106" s="76"/>
      <c r="I106" s="190"/>
    </row>
    <row r="107" spans="1:9" s="191" customFormat="1" ht="18" customHeight="1" hidden="1">
      <c r="A107" s="213"/>
      <c r="B107" s="216"/>
      <c r="C107" s="216"/>
      <c r="D107" s="216"/>
      <c r="E107" s="216"/>
      <c r="F107" s="216"/>
      <c r="G107" s="217"/>
      <c r="H107" s="76"/>
      <c r="I107" s="190"/>
    </row>
    <row r="108" spans="1:9" s="191" customFormat="1" ht="18" customHeight="1" hidden="1">
      <c r="A108" s="218">
        <v>62</v>
      </c>
      <c r="B108" s="195" t="s">
        <v>12</v>
      </c>
      <c r="C108" s="196"/>
      <c r="D108" s="196"/>
      <c r="E108" s="197">
        <v>63</v>
      </c>
      <c r="F108" s="219" t="s">
        <v>80</v>
      </c>
      <c r="G108" s="217"/>
      <c r="H108" s="77"/>
      <c r="I108" s="190"/>
    </row>
    <row r="109" spans="1:9" s="191" customFormat="1" ht="18" customHeight="1" hidden="1">
      <c r="A109" s="198"/>
      <c r="B109" s="197"/>
      <c r="C109" s="199"/>
      <c r="D109" s="220"/>
      <c r="E109" s="197">
        <v>64</v>
      </c>
      <c r="F109" s="199" t="s">
        <v>13</v>
      </c>
      <c r="G109" s="215"/>
      <c r="H109" s="77"/>
      <c r="I109" s="190"/>
    </row>
    <row r="110" spans="1:9" s="191" customFormat="1" ht="18" customHeight="1" hidden="1">
      <c r="A110" s="198"/>
      <c r="B110" s="197"/>
      <c r="C110" s="201"/>
      <c r="D110" s="197"/>
      <c r="E110" s="197">
        <v>65</v>
      </c>
      <c r="F110" s="202" t="s">
        <v>14</v>
      </c>
      <c r="G110" s="200"/>
      <c r="H110" s="77"/>
      <c r="I110" s="190"/>
    </row>
    <row r="111" spans="1:9" s="191" customFormat="1" ht="18" customHeight="1" hidden="1">
      <c r="A111" s="198"/>
      <c r="B111" s="199"/>
      <c r="C111" s="199"/>
      <c r="D111" s="199"/>
      <c r="E111" s="221"/>
      <c r="F111" s="222"/>
      <c r="G111" s="217"/>
      <c r="H111" s="190"/>
      <c r="I111" s="190"/>
    </row>
    <row r="112" spans="1:9" s="191" customFormat="1" ht="18" customHeight="1" hidden="1">
      <c r="A112" s="210"/>
      <c r="B112" s="223"/>
      <c r="C112" s="205"/>
      <c r="D112" s="197"/>
      <c r="E112" s="197">
        <v>66</v>
      </c>
      <c r="F112" s="219" t="s">
        <v>81</v>
      </c>
      <c r="G112" s="217"/>
      <c r="H112" s="190"/>
      <c r="I112" s="190"/>
    </row>
    <row r="113" spans="1:9" s="191" customFormat="1" ht="18" customHeight="1" hidden="1">
      <c r="A113" s="198"/>
      <c r="B113" s="197"/>
      <c r="C113" s="199"/>
      <c r="D113" s="220"/>
      <c r="E113" s="197">
        <v>67</v>
      </c>
      <c r="F113" s="199" t="s">
        <v>13</v>
      </c>
      <c r="G113" s="215"/>
      <c r="H113" s="190"/>
      <c r="I113" s="190"/>
    </row>
    <row r="114" spans="1:9" s="191" customFormat="1" ht="18" customHeight="1" hidden="1">
      <c r="A114" s="198"/>
      <c r="B114" s="197"/>
      <c r="C114" s="201"/>
      <c r="D114" s="197"/>
      <c r="E114" s="196">
        <v>68</v>
      </c>
      <c r="F114" s="202" t="s">
        <v>14</v>
      </c>
      <c r="G114" s="200"/>
      <c r="H114" s="190"/>
      <c r="I114" s="190"/>
    </row>
    <row r="115" spans="1:9" s="191" customFormat="1" ht="18" customHeight="1" hidden="1">
      <c r="A115" s="198"/>
      <c r="B115" s="199"/>
      <c r="C115" s="199"/>
      <c r="D115" s="199"/>
      <c r="E115" s="221"/>
      <c r="F115" s="222"/>
      <c r="G115" s="217"/>
      <c r="H115" s="190"/>
      <c r="I115" s="190"/>
    </row>
    <row r="116" spans="1:9" s="191" customFormat="1" ht="18" customHeight="1" hidden="1">
      <c r="A116" s="210"/>
      <c r="B116" s="223"/>
      <c r="C116" s="205"/>
      <c r="D116" s="197"/>
      <c r="E116" s="197">
        <v>69</v>
      </c>
      <c r="F116" s="219" t="s">
        <v>82</v>
      </c>
      <c r="G116" s="217"/>
      <c r="H116" s="190"/>
      <c r="I116" s="190"/>
    </row>
    <row r="117" spans="1:9" s="191" customFormat="1" ht="18" customHeight="1" hidden="1">
      <c r="A117" s="198"/>
      <c r="B117" s="197"/>
      <c r="C117" s="199"/>
      <c r="D117" s="220"/>
      <c r="E117" s="197">
        <v>70</v>
      </c>
      <c r="F117" s="199" t="s">
        <v>13</v>
      </c>
      <c r="G117" s="215"/>
      <c r="H117" s="190"/>
      <c r="I117" s="190"/>
    </row>
    <row r="118" spans="1:9" s="191" customFormat="1" ht="18" customHeight="1" hidden="1">
      <c r="A118" s="198"/>
      <c r="B118" s="197"/>
      <c r="C118" s="201"/>
      <c r="D118" s="197"/>
      <c r="E118" s="196">
        <v>71</v>
      </c>
      <c r="F118" s="202" t="s">
        <v>14</v>
      </c>
      <c r="G118" s="200"/>
      <c r="H118" s="190"/>
      <c r="I118" s="190"/>
    </row>
    <row r="119" spans="1:9" s="191" customFormat="1" ht="18" customHeight="1" hidden="1">
      <c r="A119" s="198"/>
      <c r="B119" s="197"/>
      <c r="C119" s="201"/>
      <c r="D119" s="197"/>
      <c r="E119" s="197"/>
      <c r="F119" s="202"/>
      <c r="G119" s="224"/>
      <c r="H119" s="190"/>
      <c r="I119" s="190"/>
    </row>
    <row r="120" spans="1:9" s="191" customFormat="1" ht="18" customHeight="1" hidden="1">
      <c r="A120" s="210"/>
      <c r="B120" s="223"/>
      <c r="C120" s="205"/>
      <c r="D120" s="197"/>
      <c r="E120" s="225">
        <v>72</v>
      </c>
      <c r="F120" s="219" t="s">
        <v>83</v>
      </c>
      <c r="G120" s="217"/>
      <c r="H120" s="190"/>
      <c r="I120" s="190"/>
    </row>
    <row r="121" spans="1:7" ht="18" customHeight="1" hidden="1">
      <c r="A121" s="198"/>
      <c r="B121" s="197"/>
      <c r="C121" s="199"/>
      <c r="D121" s="220"/>
      <c r="E121" s="197">
        <v>73</v>
      </c>
      <c r="F121" s="199" t="s">
        <v>13</v>
      </c>
      <c r="G121" s="215"/>
    </row>
    <row r="122" spans="1:7" ht="18" customHeight="1" hidden="1">
      <c r="A122" s="198"/>
      <c r="B122" s="197"/>
      <c r="C122" s="199"/>
      <c r="D122" s="220"/>
      <c r="E122" s="197">
        <v>74</v>
      </c>
      <c r="F122" s="202" t="s">
        <v>14</v>
      </c>
      <c r="G122" s="200"/>
    </row>
    <row r="123" spans="1:7" ht="18" customHeight="1" hidden="1">
      <c r="A123" s="198"/>
      <c r="B123" s="197"/>
      <c r="C123" s="199"/>
      <c r="D123" s="220"/>
      <c r="E123" s="197"/>
      <c r="F123" s="202"/>
      <c r="G123" s="226"/>
    </row>
    <row r="124" spans="1:7" ht="18" customHeight="1" hidden="1">
      <c r="A124" s="198"/>
      <c r="B124" s="197"/>
      <c r="C124" s="199"/>
      <c r="D124" s="220"/>
      <c r="E124" s="197">
        <v>75</v>
      </c>
      <c r="F124" s="202"/>
      <c r="G124" s="227"/>
    </row>
    <row r="125" spans="1:7" ht="18" customHeight="1" hidden="1">
      <c r="A125" s="198"/>
      <c r="B125" s="197"/>
      <c r="C125" s="199"/>
      <c r="D125" s="220"/>
      <c r="E125" s="197">
        <v>76</v>
      </c>
      <c r="F125" s="202" t="s">
        <v>47</v>
      </c>
      <c r="G125" s="228"/>
    </row>
    <row r="126" spans="1:7" ht="18" customHeight="1" hidden="1">
      <c r="A126" s="198"/>
      <c r="B126" s="197"/>
      <c r="C126" s="199"/>
      <c r="D126" s="220"/>
      <c r="E126" s="197">
        <v>77</v>
      </c>
      <c r="F126" s="202" t="s">
        <v>47</v>
      </c>
      <c r="G126" s="229"/>
    </row>
    <row r="127" spans="1:7" ht="18" customHeight="1" hidden="1">
      <c r="A127" s="198"/>
      <c r="B127" s="197"/>
      <c r="C127" s="199"/>
      <c r="D127" s="220"/>
      <c r="E127" s="197"/>
      <c r="F127" s="202"/>
      <c r="G127" s="226"/>
    </row>
    <row r="128" spans="1:7" ht="18" customHeight="1" hidden="1">
      <c r="A128" s="198"/>
      <c r="B128" s="197"/>
      <c r="C128" s="199"/>
      <c r="D128" s="220"/>
      <c r="E128" s="197">
        <v>78</v>
      </c>
      <c r="F128" s="202"/>
      <c r="G128" s="227"/>
    </row>
    <row r="129" spans="1:7" ht="18" customHeight="1" hidden="1">
      <c r="A129" s="198"/>
      <c r="B129" s="197"/>
      <c r="C129" s="199"/>
      <c r="D129" s="220"/>
      <c r="E129" s="197">
        <v>79</v>
      </c>
      <c r="F129" s="202" t="s">
        <v>47</v>
      </c>
      <c r="G129" s="228"/>
    </row>
    <row r="130" spans="1:7" ht="18" customHeight="1" hidden="1">
      <c r="A130" s="198"/>
      <c r="B130" s="197"/>
      <c r="C130" s="199"/>
      <c r="D130" s="220"/>
      <c r="E130" s="197">
        <v>80</v>
      </c>
      <c r="F130" s="202" t="s">
        <v>47</v>
      </c>
      <c r="G130" s="229"/>
    </row>
    <row r="131" spans="1:7" ht="18" customHeight="1" hidden="1">
      <c r="A131" s="230"/>
      <c r="B131" s="161"/>
      <c r="C131" s="199"/>
      <c r="D131" s="220"/>
      <c r="E131" s="436" t="s">
        <v>15</v>
      </c>
      <c r="F131" s="437"/>
      <c r="G131" s="231">
        <f>SUM(G109,G113,G117,G121,G125,G129)</f>
        <v>0</v>
      </c>
    </row>
    <row r="132" spans="1:9" s="191" customFormat="1" ht="18" customHeight="1" hidden="1">
      <c r="A132" s="232"/>
      <c r="B132" s="233"/>
      <c r="C132" s="234"/>
      <c r="D132" s="235"/>
      <c r="E132" s="432" t="s">
        <v>16</v>
      </c>
      <c r="F132" s="433"/>
      <c r="G132" s="236">
        <f>SUM(G110,G114,G118,G122,G126,G130)</f>
        <v>0</v>
      </c>
      <c r="H132" s="190"/>
      <c r="I132" s="190"/>
    </row>
    <row r="133" spans="1:9" s="191" customFormat="1" ht="18" customHeight="1" hidden="1">
      <c r="A133" s="237"/>
      <c r="B133" s="238"/>
      <c r="C133" s="238"/>
      <c r="D133" s="238"/>
      <c r="E133" s="221"/>
      <c r="F133" s="222"/>
      <c r="H133" s="190"/>
      <c r="I133" s="190"/>
    </row>
    <row r="134" spans="1:9" s="191" customFormat="1" ht="18" customHeight="1" hidden="1">
      <c r="A134" s="97"/>
      <c r="B134" s="168" t="s">
        <v>17</v>
      </c>
      <c r="C134" s="169"/>
      <c r="D134" s="98"/>
      <c r="E134" s="98"/>
      <c r="F134" s="34"/>
      <c r="G134" s="34"/>
      <c r="H134" s="190"/>
      <c r="I134" s="190"/>
    </row>
    <row r="135" spans="1:9" s="191" customFormat="1" ht="18" customHeight="1" hidden="1">
      <c r="A135" s="239" t="s">
        <v>18</v>
      </c>
      <c r="B135" s="240"/>
      <c r="C135" s="240"/>
      <c r="D135" s="240"/>
      <c r="E135" s="240"/>
      <c r="F135" s="240"/>
      <c r="G135" s="128" t="s">
        <v>38</v>
      </c>
      <c r="H135" s="190"/>
      <c r="I135" s="190"/>
    </row>
    <row r="136" spans="1:9" s="191" customFormat="1" ht="18" customHeight="1" hidden="1">
      <c r="A136" s="198"/>
      <c r="B136" s="241"/>
      <c r="C136" s="241"/>
      <c r="D136" s="241"/>
      <c r="E136" s="220">
        <v>82</v>
      </c>
      <c r="F136" s="202" t="s">
        <v>19</v>
      </c>
      <c r="G136" s="200"/>
      <c r="H136" s="190"/>
      <c r="I136" s="190"/>
    </row>
    <row r="137" spans="1:9" s="191" customFormat="1" ht="18" customHeight="1" hidden="1">
      <c r="A137" s="198"/>
      <c r="B137" s="241"/>
      <c r="C137" s="241"/>
      <c r="D137" s="241"/>
      <c r="E137" s="220">
        <v>83</v>
      </c>
      <c r="F137" s="202" t="s">
        <v>20</v>
      </c>
      <c r="G137" s="200"/>
      <c r="H137" s="190"/>
      <c r="I137" s="190"/>
    </row>
    <row r="138" spans="1:9" s="191" customFormat="1" ht="18" customHeight="1" hidden="1">
      <c r="A138" s="198"/>
      <c r="B138" s="241"/>
      <c r="C138" s="241"/>
      <c r="D138" s="241"/>
      <c r="E138" s="220">
        <v>84</v>
      </c>
      <c r="F138" s="242" t="s">
        <v>84</v>
      </c>
      <c r="G138" s="200"/>
      <c r="H138" s="190"/>
      <c r="I138" s="190"/>
    </row>
    <row r="139" spans="1:9" s="191" customFormat="1" ht="18" customHeight="1" hidden="1">
      <c r="A139" s="198"/>
      <c r="B139" s="241"/>
      <c r="C139" s="241"/>
      <c r="D139" s="241"/>
      <c r="E139" s="220">
        <v>85</v>
      </c>
      <c r="F139" s="202" t="s">
        <v>0</v>
      </c>
      <c r="G139" s="200"/>
      <c r="H139" s="190"/>
      <c r="I139" s="190"/>
    </row>
    <row r="140" spans="1:12" s="191" customFormat="1" ht="18" customHeight="1" hidden="1">
      <c r="A140" s="198"/>
      <c r="B140" s="199"/>
      <c r="C140" s="199"/>
      <c r="D140" s="199"/>
      <c r="E140" s="199"/>
      <c r="F140" s="243" t="s">
        <v>10</v>
      </c>
      <c r="G140" s="207">
        <f>SUM(G136:G139)</f>
        <v>0</v>
      </c>
      <c r="H140" s="244"/>
      <c r="I140" s="209"/>
      <c r="J140" s="412" t="str">
        <f>IF(SUM(G136:G139)&lt;&gt;100,"&lt;&lt; ATTENZIONE: LA PERCENTUALE DEVE ESSERE UGUALE AL 100%","")</f>
        <v>&lt;&lt; ATTENZIONE: LA PERCENTUALE DEVE ESSERE UGUALE AL 100%</v>
      </c>
      <c r="K140" s="412"/>
      <c r="L140" s="413"/>
    </row>
    <row r="141" spans="1:12" s="191" customFormat="1" ht="18" customHeight="1" hidden="1">
      <c r="A141" s="198"/>
      <c r="B141" s="223"/>
      <c r="C141" s="205"/>
      <c r="D141" s="197"/>
      <c r="E141" s="197"/>
      <c r="F141" s="197"/>
      <c r="G141" s="49"/>
      <c r="H141" s="246"/>
      <c r="I141" s="209"/>
      <c r="J141" s="412"/>
      <c r="K141" s="412"/>
      <c r="L141" s="413"/>
    </row>
    <row r="142" spans="1:9" s="191" customFormat="1" ht="18" customHeight="1" hidden="1">
      <c r="A142" s="213">
        <v>86</v>
      </c>
      <c r="B142" s="202" t="s">
        <v>21</v>
      </c>
      <c r="C142" s="199"/>
      <c r="D142" s="199"/>
      <c r="E142" s="199"/>
      <c r="F142" s="197"/>
      <c r="G142" s="215"/>
      <c r="H142" s="190"/>
      <c r="I142" s="190"/>
    </row>
    <row r="143" spans="1:9" s="191" customFormat="1" ht="18" customHeight="1" hidden="1">
      <c r="A143" s="213"/>
      <c r="B143" s="201"/>
      <c r="C143" s="205"/>
      <c r="D143" s="197"/>
      <c r="E143" s="197"/>
      <c r="F143" s="197"/>
      <c r="G143" s="247"/>
      <c r="H143" s="190"/>
      <c r="I143" s="190"/>
    </row>
    <row r="144" spans="1:9" s="191" customFormat="1" ht="18" customHeight="1" hidden="1">
      <c r="A144" s="213">
        <v>87</v>
      </c>
      <c r="B144" s="202" t="s">
        <v>85</v>
      </c>
      <c r="C144" s="199"/>
      <c r="D144" s="199"/>
      <c r="E144" s="199"/>
      <c r="F144" s="242"/>
      <c r="G144" s="215"/>
      <c r="H144" s="190"/>
      <c r="I144" s="190"/>
    </row>
    <row r="145" spans="1:9" s="191" customFormat="1" ht="18" customHeight="1" hidden="1">
      <c r="A145" s="213"/>
      <c r="B145" s="201"/>
      <c r="C145" s="205"/>
      <c r="D145" s="197"/>
      <c r="E145" s="197"/>
      <c r="F145" s="197"/>
      <c r="G145" s="247"/>
      <c r="H145" s="190"/>
      <c r="I145" s="190"/>
    </row>
    <row r="146" spans="1:9" s="191" customFormat="1" ht="18" customHeight="1" hidden="1">
      <c r="A146" s="213">
        <v>88</v>
      </c>
      <c r="B146" s="202" t="s">
        <v>86</v>
      </c>
      <c r="C146" s="199"/>
      <c r="D146" s="199"/>
      <c r="E146" s="199"/>
      <c r="F146" s="242"/>
      <c r="G146" s="215"/>
      <c r="H146" s="190"/>
      <c r="I146" s="190"/>
    </row>
    <row r="147" spans="1:9" s="191" customFormat="1" ht="18" customHeight="1" hidden="1">
      <c r="A147" s="213"/>
      <c r="C147" s="205"/>
      <c r="D147" s="197"/>
      <c r="E147" s="197"/>
      <c r="F147" s="197"/>
      <c r="G147" s="49"/>
      <c r="H147" s="190"/>
      <c r="I147" s="190"/>
    </row>
    <row r="148" spans="1:9" s="191" customFormat="1" ht="18" customHeight="1" hidden="1">
      <c r="A148" s="213">
        <v>89</v>
      </c>
      <c r="B148" s="202" t="s">
        <v>87</v>
      </c>
      <c r="C148" s="199"/>
      <c r="D148" s="199"/>
      <c r="E148" s="199"/>
      <c r="F148" s="197"/>
      <c r="G148" s="215"/>
      <c r="H148" s="190"/>
      <c r="I148" s="190"/>
    </row>
    <row r="149" spans="1:9" s="191" customFormat="1" ht="18" customHeight="1" hidden="1">
      <c r="A149" s="213"/>
      <c r="B149" s="223"/>
      <c r="C149" s="205"/>
      <c r="D149" s="197"/>
      <c r="E149" s="197"/>
      <c r="F149" s="197"/>
      <c r="G149" s="247"/>
      <c r="H149" s="190"/>
      <c r="I149" s="190"/>
    </row>
    <row r="150" spans="1:9" s="191" customFormat="1" ht="18" customHeight="1" hidden="1">
      <c r="A150" s="213">
        <v>90</v>
      </c>
      <c r="B150" s="202" t="s">
        <v>88</v>
      </c>
      <c r="C150" s="199"/>
      <c r="D150" s="199"/>
      <c r="E150" s="199"/>
      <c r="F150" s="242"/>
      <c r="G150" s="215"/>
      <c r="H150" s="190"/>
      <c r="I150" s="190"/>
    </row>
    <row r="151" spans="1:9" s="191" customFormat="1" ht="18" customHeight="1" hidden="1">
      <c r="A151" s="213"/>
      <c r="B151" s="201"/>
      <c r="C151" s="205"/>
      <c r="D151" s="197"/>
      <c r="E151" s="197"/>
      <c r="F151" s="197"/>
      <c r="G151" s="247"/>
      <c r="H151" s="190"/>
      <c r="I151" s="190"/>
    </row>
    <row r="152" spans="1:9" s="191" customFormat="1" ht="18" customHeight="1" hidden="1">
      <c r="A152" s="213">
        <v>91</v>
      </c>
      <c r="B152" s="202" t="s">
        <v>89</v>
      </c>
      <c r="C152" s="199"/>
      <c r="D152" s="199"/>
      <c r="E152" s="199"/>
      <c r="F152" s="242"/>
      <c r="G152" s="215"/>
      <c r="H152" s="190"/>
      <c r="I152" s="190"/>
    </row>
    <row r="153" spans="1:9" s="191" customFormat="1" ht="18" customHeight="1" hidden="1">
      <c r="A153" s="213"/>
      <c r="B153" s="201"/>
      <c r="C153" s="205"/>
      <c r="D153" s="197"/>
      <c r="E153" s="197"/>
      <c r="F153" s="197"/>
      <c r="G153" s="247"/>
      <c r="H153" s="190"/>
      <c r="I153" s="190"/>
    </row>
    <row r="154" spans="1:9" s="191" customFormat="1" ht="18" customHeight="1" hidden="1">
      <c r="A154" s="213">
        <v>92</v>
      </c>
      <c r="B154" s="202" t="s">
        <v>22</v>
      </c>
      <c r="C154" s="199"/>
      <c r="D154" s="199"/>
      <c r="E154" s="199"/>
      <c r="F154" s="242"/>
      <c r="G154" s="215"/>
      <c r="H154" s="190"/>
      <c r="I154" s="190"/>
    </row>
    <row r="155" spans="1:9" s="191" customFormat="1" ht="18" customHeight="1" hidden="1">
      <c r="A155" s="194"/>
      <c r="B155" s="201"/>
      <c r="C155" s="205"/>
      <c r="D155" s="197"/>
      <c r="E155" s="197"/>
      <c r="F155" s="197"/>
      <c r="G155" s="49"/>
      <c r="H155" s="190"/>
      <c r="I155" s="190"/>
    </row>
    <row r="156" spans="1:9" s="191" customFormat="1" ht="18" customHeight="1" hidden="1">
      <c r="A156" s="198">
        <v>93</v>
      </c>
      <c r="B156" s="202" t="s">
        <v>23</v>
      </c>
      <c r="C156" s="199"/>
      <c r="D156" s="199"/>
      <c r="E156" s="199"/>
      <c r="F156" s="197"/>
      <c r="G156" s="215"/>
      <c r="H156" s="190"/>
      <c r="I156" s="190"/>
    </row>
    <row r="157" spans="1:9" s="191" customFormat="1" ht="18" customHeight="1" hidden="1">
      <c r="A157" s="213"/>
      <c r="B157" s="201"/>
      <c r="C157" s="205"/>
      <c r="D157" s="197"/>
      <c r="E157" s="197"/>
      <c r="F157" s="197"/>
      <c r="G157" s="247"/>
      <c r="H157" s="190"/>
      <c r="I157" s="190"/>
    </row>
    <row r="158" spans="1:9" s="251" customFormat="1" ht="18" customHeight="1" hidden="1">
      <c r="A158" s="213">
        <v>94</v>
      </c>
      <c r="B158" s="202" t="s">
        <v>24</v>
      </c>
      <c r="C158" s="248"/>
      <c r="D158" s="248"/>
      <c r="E158" s="248"/>
      <c r="F158" s="249"/>
      <c r="G158" s="215"/>
      <c r="H158" s="250"/>
      <c r="I158" s="250"/>
    </row>
    <row r="159" spans="1:9" s="172" customFormat="1" ht="18" customHeight="1" hidden="1">
      <c r="A159" s="213"/>
      <c r="B159" s="201"/>
      <c r="C159" s="205"/>
      <c r="D159" s="197"/>
      <c r="E159" s="197"/>
      <c r="F159" s="197"/>
      <c r="G159" s="247"/>
      <c r="H159" s="252"/>
      <c r="I159" s="253"/>
    </row>
    <row r="160" spans="1:9" s="178" customFormat="1" ht="18" customHeight="1" hidden="1">
      <c r="A160" s="213">
        <v>95</v>
      </c>
      <c r="B160" s="202" t="s">
        <v>25</v>
      </c>
      <c r="C160" s="199"/>
      <c r="D160" s="199"/>
      <c r="E160" s="199"/>
      <c r="F160" s="242"/>
      <c r="G160" s="215"/>
      <c r="H160" s="179"/>
      <c r="I160" s="180"/>
    </row>
    <row r="161" spans="1:9" s="178" customFormat="1" ht="18" customHeight="1" hidden="1">
      <c r="A161" s="213"/>
      <c r="B161" s="202"/>
      <c r="C161" s="199"/>
      <c r="D161" s="199"/>
      <c r="E161" s="199"/>
      <c r="F161" s="216"/>
      <c r="G161" s="254"/>
      <c r="H161" s="179"/>
      <c r="I161" s="180"/>
    </row>
    <row r="162" spans="1:9" s="178" customFormat="1" ht="18" customHeight="1" hidden="1">
      <c r="A162" s="213">
        <v>96</v>
      </c>
      <c r="B162" s="202" t="s">
        <v>47</v>
      </c>
      <c r="C162" s="199"/>
      <c r="D162" s="199"/>
      <c r="E162" s="199"/>
      <c r="F162" s="216"/>
      <c r="G162" s="228"/>
      <c r="H162" s="179"/>
      <c r="I162" s="180"/>
    </row>
    <row r="163" spans="1:9" s="178" customFormat="1" ht="18" customHeight="1" hidden="1">
      <c r="A163" s="213"/>
      <c r="B163" s="202"/>
      <c r="C163" s="199"/>
      <c r="D163" s="199"/>
      <c r="E163" s="199"/>
      <c r="F163" s="216"/>
      <c r="G163" s="254"/>
      <c r="H163" s="179"/>
      <c r="I163" s="180"/>
    </row>
    <row r="164" spans="1:9" s="178" customFormat="1" ht="18" customHeight="1" hidden="1">
      <c r="A164" s="255">
        <v>97</v>
      </c>
      <c r="B164" s="256" t="s">
        <v>47</v>
      </c>
      <c r="C164" s="257"/>
      <c r="D164" s="257"/>
      <c r="E164" s="257"/>
      <c r="F164" s="258"/>
      <c r="G164" s="228"/>
      <c r="H164" s="179"/>
      <c r="I164" s="180"/>
    </row>
    <row r="165" spans="1:9" s="178" customFormat="1" ht="18" customHeight="1" hidden="1">
      <c r="A165" s="259"/>
      <c r="B165" s="202"/>
      <c r="C165" s="199"/>
      <c r="D165" s="199"/>
      <c r="E165" s="199"/>
      <c r="F165" s="216"/>
      <c r="G165" s="260"/>
      <c r="H165" s="179"/>
      <c r="I165" s="180"/>
    </row>
    <row r="166" spans="1:9" s="161" customFormat="1" ht="18" customHeight="1" hidden="1">
      <c r="A166" s="261"/>
      <c r="B166" s="262" t="s">
        <v>54</v>
      </c>
      <c r="C166" s="146"/>
      <c r="D166" s="146"/>
      <c r="E166" s="146"/>
      <c r="F166" s="51"/>
      <c r="G166" s="131"/>
      <c r="H166" s="78"/>
      <c r="I166" s="177"/>
    </row>
    <row r="167" spans="1:9" s="265" customFormat="1" ht="18" customHeight="1" hidden="1">
      <c r="A167" s="263"/>
      <c r="B167" s="264"/>
      <c r="C167" s="264"/>
      <c r="D167" s="264"/>
      <c r="E167" s="264"/>
      <c r="F167" s="149" t="s">
        <v>34</v>
      </c>
      <c r="G167" s="150" t="s">
        <v>35</v>
      </c>
      <c r="H167" s="79"/>
      <c r="I167" s="85"/>
    </row>
    <row r="168" spans="1:7" ht="30" customHeight="1" hidden="1">
      <c r="A168" s="129">
        <v>28</v>
      </c>
      <c r="B168" s="162" t="s">
        <v>36</v>
      </c>
      <c r="C168" s="125"/>
      <c r="D168" s="125"/>
      <c r="E168" s="125"/>
      <c r="F168" s="160"/>
      <c r="G168" s="160"/>
    </row>
    <row r="169" spans="1:7" ht="9" customHeight="1" hidden="1">
      <c r="A169" s="118"/>
      <c r="B169" s="125"/>
      <c r="C169" s="125"/>
      <c r="D169" s="125"/>
      <c r="E169" s="125"/>
      <c r="F169" s="35"/>
      <c r="G169" s="36"/>
    </row>
    <row r="170" spans="1:9" s="269" customFormat="1" ht="30" customHeight="1" hidden="1">
      <c r="A170" s="129">
        <v>29</v>
      </c>
      <c r="B170" s="414" t="s">
        <v>90</v>
      </c>
      <c r="C170" s="414"/>
      <c r="D170" s="414"/>
      <c r="E170" s="415"/>
      <c r="F170" s="266"/>
      <c r="G170" s="267"/>
      <c r="H170" s="268"/>
      <c r="I170" s="85"/>
    </row>
    <row r="171" spans="1:9" s="274" customFormat="1" ht="30" customHeight="1" hidden="1">
      <c r="A171" s="118"/>
      <c r="B171" s="270"/>
      <c r="C171" s="270"/>
      <c r="D171" s="271">
        <v>30</v>
      </c>
      <c r="E171" s="162" t="s">
        <v>91</v>
      </c>
      <c r="F171" s="266"/>
      <c r="G171" s="409">
        <f>IF(AND(H170=1,H171=0),"RISPOSTA OBBLIGATORIA","")</f>
      </c>
      <c r="H171" s="272"/>
      <c r="I171" s="273"/>
    </row>
    <row r="172" spans="1:9" s="161" customFormat="1" ht="30" customHeight="1" hidden="1">
      <c r="A172" s="118"/>
      <c r="B172" s="53"/>
      <c r="C172" s="153"/>
      <c r="D172" s="271">
        <v>31</v>
      </c>
      <c r="E172" s="162" t="s">
        <v>92</v>
      </c>
      <c r="F172" s="350"/>
      <c r="G172" s="416"/>
      <c r="H172" s="176"/>
      <c r="I172" s="273"/>
    </row>
    <row r="173" spans="1:9" s="161" customFormat="1" ht="9" customHeight="1" hidden="1">
      <c r="A173" s="129"/>
      <c r="B173" s="54"/>
      <c r="C173" s="54"/>
      <c r="D173" s="55"/>
      <c r="E173" s="54"/>
      <c r="F173" s="35"/>
      <c r="G173" s="56"/>
      <c r="H173" s="176"/>
      <c r="I173" s="177"/>
    </row>
    <row r="174" spans="1:9" s="161" customFormat="1" ht="30" customHeight="1" hidden="1">
      <c r="A174" s="129">
        <v>32</v>
      </c>
      <c r="B174" s="162" t="s">
        <v>36</v>
      </c>
      <c r="C174" s="57"/>
      <c r="D174" s="58"/>
      <c r="E174" s="57"/>
      <c r="F174" s="59"/>
      <c r="G174" s="56"/>
      <c r="H174" s="176"/>
      <c r="I174" s="176"/>
    </row>
    <row r="175" spans="1:9" s="161" customFormat="1" ht="30" customHeight="1" hidden="1">
      <c r="A175" s="129"/>
      <c r="B175" s="57"/>
      <c r="C175" s="57"/>
      <c r="D175" s="271">
        <v>33</v>
      </c>
      <c r="E175" s="162" t="s">
        <v>36</v>
      </c>
      <c r="F175" s="160"/>
      <c r="G175" s="417">
        <f>IF(AND(H170=1,H171=2,F175=0,F176=0,F177=0,F178=0),"IMMETTERE UN VALORE PER ALMENO UNA DELLE TIPOLOGIE DI ISTITUZIONE","")</f>
      </c>
      <c r="H175" s="185"/>
      <c r="I175" s="177"/>
    </row>
    <row r="176" spans="1:9" s="161" customFormat="1" ht="30" customHeight="1" hidden="1">
      <c r="A176" s="129"/>
      <c r="B176" s="57"/>
      <c r="C176" s="57"/>
      <c r="D176" s="271">
        <v>34</v>
      </c>
      <c r="E176" s="162" t="s">
        <v>36</v>
      </c>
      <c r="F176" s="160"/>
      <c r="G176" s="418"/>
      <c r="H176" s="78"/>
      <c r="I176" s="177"/>
    </row>
    <row r="177" spans="1:9" s="265" customFormat="1" ht="30" customHeight="1" hidden="1">
      <c r="A177" s="129"/>
      <c r="B177" s="57"/>
      <c r="C177" s="57"/>
      <c r="D177" s="271">
        <v>35</v>
      </c>
      <c r="E177" s="162" t="s">
        <v>36</v>
      </c>
      <c r="F177" s="160"/>
      <c r="G177" s="418"/>
      <c r="H177" s="79"/>
      <c r="I177" s="85"/>
    </row>
    <row r="178" spans="1:7" ht="30" customHeight="1" hidden="1">
      <c r="A178" s="129"/>
      <c r="B178" s="275"/>
      <c r="C178" s="275"/>
      <c r="D178" s="271">
        <v>36</v>
      </c>
      <c r="E178" s="162" t="s">
        <v>36</v>
      </c>
      <c r="F178" s="160"/>
      <c r="G178" s="418"/>
    </row>
    <row r="179" spans="1:7" ht="9" customHeight="1" hidden="1">
      <c r="A179" s="129"/>
      <c r="B179" s="275"/>
      <c r="C179" s="275"/>
      <c r="D179" s="271"/>
      <c r="E179" s="276"/>
      <c r="F179" s="277"/>
      <c r="G179" s="71"/>
    </row>
    <row r="180" spans="1:7" ht="9" customHeight="1" hidden="1">
      <c r="A180" s="278"/>
      <c r="B180" s="279"/>
      <c r="C180" s="279"/>
      <c r="D180" s="280"/>
      <c r="E180" s="126"/>
      <c r="F180" s="281"/>
      <c r="G180" s="282"/>
    </row>
    <row r="181" spans="1:9" s="269" customFormat="1" ht="30" customHeight="1" hidden="1">
      <c r="A181" s="129">
        <v>38</v>
      </c>
      <c r="B181" s="414" t="s">
        <v>93</v>
      </c>
      <c r="C181" s="414"/>
      <c r="D181" s="414"/>
      <c r="E181" s="415"/>
      <c r="F181" s="267"/>
      <c r="G181" s="267"/>
      <c r="H181" s="268"/>
      <c r="I181" s="85"/>
    </row>
    <row r="182" spans="1:9" ht="30" customHeight="1" hidden="1">
      <c r="A182" s="118"/>
      <c r="B182" s="270"/>
      <c r="C182" s="270"/>
      <c r="D182" s="271">
        <v>39</v>
      </c>
      <c r="E182" s="162" t="s">
        <v>91</v>
      </c>
      <c r="F182" s="283"/>
      <c r="G182" s="409">
        <f>IF(AND(H181=1,H182=0),"RISPOSTA OBBLIGATORIA","")</f>
      </c>
      <c r="I182" s="273"/>
    </row>
    <row r="183" spans="1:9" s="168" customFormat="1" ht="30" customHeight="1" hidden="1">
      <c r="A183" s="118"/>
      <c r="B183" s="53"/>
      <c r="C183" s="145"/>
      <c r="D183" s="271">
        <v>40</v>
      </c>
      <c r="E183" s="162" t="s">
        <v>92</v>
      </c>
      <c r="F183" s="284"/>
      <c r="G183" s="410"/>
      <c r="H183" s="285"/>
      <c r="I183" s="273"/>
    </row>
    <row r="184" spans="1:7" ht="30" customHeight="1" hidden="1">
      <c r="A184" s="129">
        <v>41</v>
      </c>
      <c r="B184" s="126" t="s">
        <v>47</v>
      </c>
      <c r="C184" s="126"/>
      <c r="D184" s="126"/>
      <c r="E184" s="126"/>
      <c r="F184" s="160"/>
      <c r="G184" s="160"/>
    </row>
    <row r="185" spans="1:7" ht="30" customHeight="1" hidden="1">
      <c r="A185" s="129">
        <v>42</v>
      </c>
      <c r="B185" s="126" t="s">
        <v>47</v>
      </c>
      <c r="C185" s="126"/>
      <c r="D185" s="126"/>
      <c r="E185" s="126"/>
      <c r="F185" s="160"/>
      <c r="G185" s="160"/>
    </row>
    <row r="186" spans="1:7" ht="9" customHeight="1" hidden="1">
      <c r="A186" s="129"/>
      <c r="B186" s="54"/>
      <c r="C186" s="54"/>
      <c r="D186" s="55"/>
      <c r="E186" s="54"/>
      <c r="F186" s="35"/>
      <c r="G186" s="56"/>
    </row>
    <row r="187" spans="1:7" ht="30" customHeight="1" hidden="1">
      <c r="A187" s="129">
        <v>43</v>
      </c>
      <c r="B187" s="126" t="s">
        <v>47</v>
      </c>
      <c r="C187" s="54"/>
      <c r="D187" s="55"/>
      <c r="E187" s="54"/>
      <c r="F187" s="86"/>
      <c r="G187" s="137"/>
    </row>
    <row r="188" spans="1:7" ht="30" customHeight="1" hidden="1">
      <c r="A188" s="129">
        <v>44</v>
      </c>
      <c r="B188" s="126" t="s">
        <v>47</v>
      </c>
      <c r="C188" s="57"/>
      <c r="D188" s="58"/>
      <c r="E188" s="57"/>
      <c r="F188" s="86"/>
      <c r="G188" s="70"/>
    </row>
    <row r="189" spans="1:12" ht="30" customHeight="1" hidden="1">
      <c r="A189" s="129"/>
      <c r="B189" s="57"/>
      <c r="C189" s="57"/>
      <c r="D189" s="271">
        <v>45</v>
      </c>
      <c r="E189" s="126" t="s">
        <v>47</v>
      </c>
      <c r="F189" s="86"/>
      <c r="G189" s="160"/>
      <c r="J189" s="411"/>
      <c r="K189" s="411"/>
      <c r="L189" s="411"/>
    </row>
    <row r="190" spans="1:12" ht="18" customHeight="1" hidden="1">
      <c r="A190" s="129"/>
      <c r="B190" s="57"/>
      <c r="C190" s="57"/>
      <c r="D190" s="271"/>
      <c r="E190" s="276"/>
      <c r="F190" s="86"/>
      <c r="G190" s="160"/>
      <c r="J190" s="411"/>
      <c r="K190" s="411"/>
      <c r="L190" s="411"/>
    </row>
    <row r="191" spans="1:12" ht="30" customHeight="1" hidden="1">
      <c r="A191" s="129"/>
      <c r="B191" s="57"/>
      <c r="C191" s="57"/>
      <c r="D191" s="271">
        <v>46</v>
      </c>
      <c r="E191" s="126" t="s">
        <v>47</v>
      </c>
      <c r="F191" s="86"/>
      <c r="G191" s="160"/>
      <c r="J191" s="411"/>
      <c r="K191" s="411"/>
      <c r="L191" s="411"/>
    </row>
    <row r="192" spans="1:12" ht="18" customHeight="1" hidden="1">
      <c r="A192" s="129"/>
      <c r="B192" s="57"/>
      <c r="C192" s="57"/>
      <c r="D192" s="271"/>
      <c r="E192" s="153"/>
      <c r="F192" s="86"/>
      <c r="G192" s="160"/>
      <c r="J192" s="411"/>
      <c r="K192" s="411"/>
      <c r="L192" s="411"/>
    </row>
    <row r="193" spans="1:12" ht="30" customHeight="1" hidden="1">
      <c r="A193" s="129"/>
      <c r="B193" s="57"/>
      <c r="C193" s="57"/>
      <c r="D193" s="271">
        <v>47</v>
      </c>
      <c r="E193" s="126" t="s">
        <v>47</v>
      </c>
      <c r="F193" s="86"/>
      <c r="G193" s="160"/>
      <c r="J193" s="411"/>
      <c r="K193" s="411"/>
      <c r="L193" s="411"/>
    </row>
    <row r="194" spans="1:12" ht="18" customHeight="1" hidden="1">
      <c r="A194" s="129"/>
      <c r="B194" s="57"/>
      <c r="C194" s="57"/>
      <c r="D194" s="271"/>
      <c r="E194" s="153"/>
      <c r="F194" s="86"/>
      <c r="G194" s="160"/>
      <c r="J194" s="411"/>
      <c r="K194" s="411"/>
      <c r="L194" s="411"/>
    </row>
    <row r="195" spans="1:12" ht="30" customHeight="1" hidden="1">
      <c r="A195" s="129"/>
      <c r="B195" s="275"/>
      <c r="C195" s="275"/>
      <c r="D195" s="271">
        <v>48</v>
      </c>
      <c r="E195" s="126" t="s">
        <v>47</v>
      </c>
      <c r="F195" s="286"/>
      <c r="G195" s="160"/>
      <c r="J195" s="411"/>
      <c r="K195" s="411"/>
      <c r="L195" s="411"/>
    </row>
    <row r="196" spans="1:7" ht="9" customHeight="1" hidden="1">
      <c r="A196" s="129"/>
      <c r="B196" s="148"/>
      <c r="C196" s="148"/>
      <c r="D196" s="148"/>
      <c r="E196" s="148"/>
      <c r="F196" s="86"/>
      <c r="G196" s="287"/>
    </row>
    <row r="197" spans="1:7" ht="30" customHeight="1" hidden="1">
      <c r="A197" s="129">
        <v>49</v>
      </c>
      <c r="B197" s="162" t="s">
        <v>47</v>
      </c>
      <c r="C197" s="148"/>
      <c r="D197" s="148"/>
      <c r="E197" s="148"/>
      <c r="F197" s="86"/>
      <c r="G197" s="140"/>
    </row>
    <row r="198" spans="1:7" ht="9" customHeight="1" hidden="1">
      <c r="A198" s="129"/>
      <c r="B198" s="148"/>
      <c r="C198" s="148"/>
      <c r="D198" s="148"/>
      <c r="E198" s="148"/>
      <c r="F198" s="86"/>
      <c r="G198" s="287"/>
    </row>
    <row r="199" spans="1:7" ht="30" customHeight="1" hidden="1">
      <c r="A199" s="129">
        <v>50</v>
      </c>
      <c r="B199" s="162" t="s">
        <v>47</v>
      </c>
      <c r="C199" s="148"/>
      <c r="D199" s="148"/>
      <c r="E199" s="148"/>
      <c r="F199" s="86"/>
      <c r="G199" s="140"/>
    </row>
    <row r="200" spans="1:7" ht="9" customHeight="1" hidden="1">
      <c r="A200" s="164"/>
      <c r="B200" s="167"/>
      <c r="C200" s="167"/>
      <c r="D200" s="167"/>
      <c r="E200" s="167"/>
      <c r="F200" s="167"/>
      <c r="G200" s="288"/>
    </row>
    <row r="201" spans="1:11" ht="12" customHeight="1" hidden="1">
      <c r="A201" s="108"/>
      <c r="C201" s="169"/>
      <c r="G201" s="52"/>
      <c r="H201" s="289">
        <f>SUM(E13:G13,E15:G15,E17:G17,G20,G22,G24,G26,G28,G30,G32,G34,G39,G41,G43,G45,H48,H50,H52,H54,F57:G57,F59:G59,F61:G61,F63:G63,H67,H69,H71,H73,G76,G78,G80)</f>
        <v>74704</v>
      </c>
      <c r="I201" s="290">
        <f>SUM(G82,G84,G86,H91,H93,H95,G98:G103,G106,G109:G110,G113:G114,G117:G118,G121:G122,G125:G126,G129:G130,G136:G139,G142,G144,G146,G148,G150,G152,G154,G156,G158,G160,G162,G164,H168,H170,H171)</f>
        <v>0</v>
      </c>
      <c r="J201" s="291">
        <f>SUM(F175:F178,H181,H182,H183,H184,H185,G187,G189,G191,G193,G195,G197,G199)</f>
        <v>0</v>
      </c>
      <c r="K201" s="291">
        <f>SUM(H201:J201)</f>
        <v>74704</v>
      </c>
    </row>
    <row r="202" spans="1:11" ht="9" customHeight="1">
      <c r="A202" s="108"/>
      <c r="C202" s="169"/>
      <c r="G202" s="52"/>
      <c r="H202" s="292"/>
      <c r="I202" s="293"/>
      <c r="J202" s="294"/>
      <c r="K202" s="294"/>
    </row>
    <row r="203" spans="1:9" s="301" customFormat="1" ht="18">
      <c r="A203" s="295"/>
      <c r="B203" s="60" t="s">
        <v>55</v>
      </c>
      <c r="C203" s="296"/>
      <c r="D203" s="297"/>
      <c r="E203" s="297"/>
      <c r="F203" s="297"/>
      <c r="G203" s="298"/>
      <c r="H203" s="299"/>
      <c r="I203" s="300"/>
    </row>
    <row r="204" spans="1:7" ht="12">
      <c r="A204" s="421"/>
      <c r="B204" s="422"/>
      <c r="C204" s="422"/>
      <c r="D204" s="422"/>
      <c r="E204" s="422"/>
      <c r="F204" s="422"/>
      <c r="G204" s="423"/>
    </row>
    <row r="205" spans="1:7" ht="12">
      <c r="A205" s="424"/>
      <c r="B205" s="425"/>
      <c r="C205" s="425"/>
      <c r="D205" s="425"/>
      <c r="E205" s="425"/>
      <c r="F205" s="425"/>
      <c r="G205" s="426"/>
    </row>
    <row r="206" spans="1:7" ht="12">
      <c r="A206" s="424"/>
      <c r="B206" s="425"/>
      <c r="C206" s="425"/>
      <c r="D206" s="425"/>
      <c r="E206" s="425"/>
      <c r="F206" s="425"/>
      <c r="G206" s="426"/>
    </row>
    <row r="207" spans="1:7" ht="12">
      <c r="A207" s="424"/>
      <c r="B207" s="425"/>
      <c r="C207" s="425"/>
      <c r="D207" s="425"/>
      <c r="E207" s="425"/>
      <c r="F207" s="425"/>
      <c r="G207" s="426"/>
    </row>
    <row r="208" spans="1:7" ht="12">
      <c r="A208" s="424"/>
      <c r="B208" s="425"/>
      <c r="C208" s="425"/>
      <c r="D208" s="425"/>
      <c r="E208" s="425"/>
      <c r="F208" s="425"/>
      <c r="G208" s="426"/>
    </row>
    <row r="209" spans="1:7" ht="12">
      <c r="A209" s="427"/>
      <c r="B209" s="428"/>
      <c r="C209" s="428"/>
      <c r="D209" s="428"/>
      <c r="E209" s="428"/>
      <c r="F209" s="428"/>
      <c r="G209" s="429"/>
    </row>
    <row r="210" spans="1:7" ht="15">
      <c r="A210" s="302"/>
      <c r="B210" s="148"/>
      <c r="C210" s="148"/>
      <c r="D210" s="148"/>
      <c r="E210" s="148"/>
      <c r="F210" s="148"/>
      <c r="G210" s="86"/>
    </row>
    <row r="211" spans="1:12" ht="12.75">
      <c r="A211" s="303"/>
      <c r="B211" s="304"/>
      <c r="C211" s="304"/>
      <c r="D211" s="304"/>
      <c r="E211" s="304"/>
      <c r="F211" s="304"/>
      <c r="G211" s="305"/>
      <c r="H211" s="85"/>
      <c r="J211" s="265"/>
      <c r="K211" s="265"/>
      <c r="L211" s="265"/>
    </row>
    <row r="212" spans="1:12" ht="15" hidden="1">
      <c r="A212" s="306"/>
      <c r="B212" s="307"/>
      <c r="C212" s="307"/>
      <c r="D212" s="307"/>
      <c r="E212" s="307"/>
      <c r="F212" s="307"/>
      <c r="G212" s="307"/>
      <c r="H212" s="85"/>
      <c r="J212" s="265"/>
      <c r="K212" s="265"/>
      <c r="L212" s="265"/>
    </row>
    <row r="213" spans="1:12" ht="15" hidden="1">
      <c r="A213" s="306"/>
      <c r="B213" s="307"/>
      <c r="C213" s="307"/>
      <c r="D213" s="307"/>
      <c r="E213" s="307"/>
      <c r="F213" s="307"/>
      <c r="G213" s="307"/>
      <c r="H213" s="85"/>
      <c r="J213" s="265"/>
      <c r="K213" s="265"/>
      <c r="L213" s="265"/>
    </row>
    <row r="214" spans="1:12" ht="15" hidden="1">
      <c r="A214" s="306"/>
      <c r="B214" s="307"/>
      <c r="C214" s="307"/>
      <c r="D214" s="307"/>
      <c r="E214" s="307"/>
      <c r="F214" s="307"/>
      <c r="G214" s="307"/>
      <c r="H214" s="85"/>
      <c r="J214" s="265"/>
      <c r="K214" s="265"/>
      <c r="L214" s="265"/>
    </row>
    <row r="215" spans="1:12" ht="15" hidden="1">
      <c r="A215" s="306"/>
      <c r="B215" s="307"/>
      <c r="C215" s="307"/>
      <c r="D215" s="307"/>
      <c r="E215" s="307"/>
      <c r="F215" s="307"/>
      <c r="G215" s="307"/>
      <c r="H215" s="85"/>
      <c r="J215" s="265"/>
      <c r="K215" s="265"/>
      <c r="L215" s="265"/>
    </row>
    <row r="216" spans="1:12" ht="15" hidden="1">
      <c r="A216" s="306"/>
      <c r="B216" s="307"/>
      <c r="C216" s="307"/>
      <c r="D216" s="307"/>
      <c r="E216" s="307"/>
      <c r="F216" s="307"/>
      <c r="G216" s="307"/>
      <c r="H216" s="85"/>
      <c r="J216" s="265"/>
      <c r="K216" s="265"/>
      <c r="L216" s="265"/>
    </row>
    <row r="217" spans="1:12" ht="15" hidden="1">
      <c r="A217" s="306"/>
      <c r="B217" s="307"/>
      <c r="C217" s="307"/>
      <c r="D217" s="307"/>
      <c r="E217" s="307"/>
      <c r="F217" s="307"/>
      <c r="G217" s="307"/>
      <c r="H217" s="85"/>
      <c r="J217" s="265"/>
      <c r="K217" s="265"/>
      <c r="L217" s="265"/>
    </row>
    <row r="218" spans="1:12" ht="15" hidden="1">
      <c r="A218" s="306"/>
      <c r="B218" s="307"/>
      <c r="C218" s="307"/>
      <c r="D218" s="307"/>
      <c r="E218" s="307"/>
      <c r="F218" s="307"/>
      <c r="G218" s="307"/>
      <c r="H218" s="85"/>
      <c r="J218" s="265"/>
      <c r="K218" s="265"/>
      <c r="L218" s="265"/>
    </row>
    <row r="219" spans="1:12" ht="15" hidden="1">
      <c r="A219" s="306"/>
      <c r="B219" s="307"/>
      <c r="C219" s="307"/>
      <c r="D219" s="307"/>
      <c r="E219" s="307"/>
      <c r="F219" s="307"/>
      <c r="G219" s="307"/>
      <c r="H219" s="85"/>
      <c r="J219" s="265"/>
      <c r="K219" s="265"/>
      <c r="L219" s="265"/>
    </row>
    <row r="220" spans="1:12" ht="15" hidden="1">
      <c r="A220" s="306"/>
      <c r="B220" s="307"/>
      <c r="C220" s="307"/>
      <c r="D220" s="307"/>
      <c r="E220" s="307"/>
      <c r="F220" s="307"/>
      <c r="G220" s="307"/>
      <c r="H220" s="85"/>
      <c r="J220" s="265"/>
      <c r="K220" s="265"/>
      <c r="L220" s="265"/>
    </row>
    <row r="221" spans="1:12" ht="15" hidden="1">
      <c r="A221" s="306"/>
      <c r="B221" s="307"/>
      <c r="C221" s="307"/>
      <c r="D221" s="307"/>
      <c r="E221" s="307"/>
      <c r="F221" s="307"/>
      <c r="G221" s="307"/>
      <c r="H221" s="85"/>
      <c r="J221" s="265"/>
      <c r="K221" s="265"/>
      <c r="L221" s="265"/>
    </row>
    <row r="222" spans="1:12" ht="30" customHeight="1" hidden="1">
      <c r="A222" s="306"/>
      <c r="B222" s="307"/>
      <c r="C222" s="307"/>
      <c r="D222" s="307"/>
      <c r="E222" s="307"/>
      <c r="F222" s="307"/>
      <c r="G222" s="307"/>
      <c r="H222" s="85"/>
      <c r="J222" s="265"/>
      <c r="K222" s="265"/>
      <c r="L222" s="265"/>
    </row>
    <row r="223" spans="1:12" ht="24" customHeight="1" hidden="1">
      <c r="A223" s="306"/>
      <c r="B223" s="307"/>
      <c r="C223" s="307"/>
      <c r="D223" s="307"/>
      <c r="E223" s="307"/>
      <c r="F223" s="307"/>
      <c r="G223" s="307"/>
      <c r="H223" s="85"/>
      <c r="J223" s="265"/>
      <c r="K223" s="265"/>
      <c r="L223" s="265"/>
    </row>
    <row r="224" spans="1:12" ht="23.25" customHeight="1" hidden="1">
      <c r="A224" s="306"/>
      <c r="B224" s="307"/>
      <c r="C224" s="307"/>
      <c r="D224" s="307"/>
      <c r="E224" s="307"/>
      <c r="F224" s="307"/>
      <c r="G224" s="307"/>
      <c r="H224" s="85"/>
      <c r="J224" s="265"/>
      <c r="K224" s="265"/>
      <c r="L224" s="265"/>
    </row>
    <row r="225" spans="1:12" ht="15" hidden="1">
      <c r="A225" s="306"/>
      <c r="B225" s="307"/>
      <c r="C225" s="307"/>
      <c r="D225" s="307"/>
      <c r="E225" s="307"/>
      <c r="F225" s="307"/>
      <c r="G225" s="307"/>
      <c r="H225" s="85"/>
      <c r="J225" s="265"/>
      <c r="K225" s="265"/>
      <c r="L225" s="265"/>
    </row>
    <row r="226" spans="1:12" ht="15" hidden="1">
      <c r="A226" s="306"/>
      <c r="B226" s="307"/>
      <c r="C226" s="307"/>
      <c r="D226" s="307"/>
      <c r="E226" s="307"/>
      <c r="F226" s="307"/>
      <c r="G226" s="307"/>
      <c r="H226" s="85"/>
      <c r="J226" s="265"/>
      <c r="K226" s="265"/>
      <c r="L226" s="265"/>
    </row>
    <row r="227" spans="1:12" ht="15" hidden="1">
      <c r="A227" s="306"/>
      <c r="B227" s="307"/>
      <c r="C227" s="307"/>
      <c r="D227" s="307"/>
      <c r="E227" s="307"/>
      <c r="F227" s="307"/>
      <c r="G227" s="307"/>
      <c r="H227" s="85"/>
      <c r="J227" s="265"/>
      <c r="K227" s="265"/>
      <c r="L227" s="265"/>
    </row>
    <row r="228" spans="1:12" ht="15" hidden="1">
      <c r="A228" s="306"/>
      <c r="B228" s="307"/>
      <c r="C228" s="307"/>
      <c r="D228" s="307"/>
      <c r="E228" s="307"/>
      <c r="F228" s="307"/>
      <c r="G228" s="307"/>
      <c r="H228" s="85"/>
      <c r="J228" s="265"/>
      <c r="K228" s="265"/>
      <c r="L228" s="265"/>
    </row>
    <row r="229" spans="1:12" ht="15" hidden="1">
      <c r="A229" s="306"/>
      <c r="B229" s="307"/>
      <c r="C229" s="307"/>
      <c r="D229" s="307"/>
      <c r="E229" s="307"/>
      <c r="F229" s="307"/>
      <c r="G229" s="307"/>
      <c r="H229" s="85"/>
      <c r="J229" s="265"/>
      <c r="K229" s="265"/>
      <c r="L229" s="265"/>
    </row>
    <row r="230" spans="1:12" ht="15" hidden="1">
      <c r="A230" s="306"/>
      <c r="B230" s="307"/>
      <c r="C230" s="307"/>
      <c r="D230" s="307"/>
      <c r="E230" s="307"/>
      <c r="F230" s="307"/>
      <c r="G230" s="307"/>
      <c r="H230" s="85"/>
      <c r="J230" s="265"/>
      <c r="K230" s="265"/>
      <c r="L230" s="265"/>
    </row>
    <row r="231" spans="1:12" ht="15" hidden="1">
      <c r="A231" s="306"/>
      <c r="B231" s="307"/>
      <c r="C231" s="307"/>
      <c r="D231" s="307"/>
      <c r="E231" s="307"/>
      <c r="F231" s="307"/>
      <c r="G231" s="307"/>
      <c r="H231" s="85"/>
      <c r="J231" s="265"/>
      <c r="K231" s="265"/>
      <c r="L231" s="265"/>
    </row>
    <row r="232" spans="1:12" ht="15" hidden="1">
      <c r="A232" s="306"/>
      <c r="B232" s="307"/>
      <c r="C232" s="307"/>
      <c r="D232" s="307"/>
      <c r="E232" s="307"/>
      <c r="F232" s="307"/>
      <c r="G232" s="307"/>
      <c r="H232" s="85"/>
      <c r="J232" s="265"/>
      <c r="K232" s="265"/>
      <c r="L232" s="265"/>
    </row>
    <row r="233" spans="1:12" ht="15" hidden="1">
      <c r="A233" s="306"/>
      <c r="B233" s="307"/>
      <c r="C233" s="307"/>
      <c r="D233" s="307"/>
      <c r="E233" s="307"/>
      <c r="F233" s="307"/>
      <c r="G233" s="307"/>
      <c r="H233" s="85"/>
      <c r="J233" s="265"/>
      <c r="K233" s="265"/>
      <c r="L233" s="265"/>
    </row>
    <row r="234" spans="1:12" ht="15" hidden="1">
      <c r="A234" s="306"/>
      <c r="B234" s="307"/>
      <c r="C234" s="307"/>
      <c r="D234" s="307"/>
      <c r="E234" s="307"/>
      <c r="F234" s="307"/>
      <c r="G234" s="307"/>
      <c r="H234" s="85"/>
      <c r="J234" s="265"/>
      <c r="K234" s="265"/>
      <c r="L234" s="265"/>
    </row>
    <row r="235" spans="1:12" ht="15" hidden="1">
      <c r="A235" s="306"/>
      <c r="B235" s="307"/>
      <c r="C235" s="307"/>
      <c r="D235" s="307"/>
      <c r="E235" s="307"/>
      <c r="F235" s="307"/>
      <c r="G235" s="307"/>
      <c r="H235" s="85"/>
      <c r="J235" s="265"/>
      <c r="K235" s="265"/>
      <c r="L235" s="265"/>
    </row>
    <row r="236" spans="1:12" ht="15" hidden="1">
      <c r="A236" s="306"/>
      <c r="B236" s="307"/>
      <c r="C236" s="307"/>
      <c r="D236" s="307"/>
      <c r="E236" s="307"/>
      <c r="F236" s="307"/>
      <c r="G236" s="307"/>
      <c r="H236" s="85"/>
      <c r="J236" s="265"/>
      <c r="K236" s="265"/>
      <c r="L236" s="265"/>
    </row>
    <row r="237" spans="1:12" ht="15" hidden="1">
      <c r="A237" s="306"/>
      <c r="B237" s="307"/>
      <c r="C237" s="307"/>
      <c r="D237" s="307"/>
      <c r="E237" s="307"/>
      <c r="F237" s="307"/>
      <c r="G237" s="307"/>
      <c r="H237" s="85"/>
      <c r="J237" s="265"/>
      <c r="K237" s="265"/>
      <c r="L237" s="265"/>
    </row>
    <row r="238" spans="1:12" ht="15" hidden="1">
      <c r="A238" s="306"/>
      <c r="B238" s="307"/>
      <c r="C238" s="307"/>
      <c r="D238" s="307"/>
      <c r="E238" s="307"/>
      <c r="F238" s="307"/>
      <c r="G238" s="307"/>
      <c r="H238" s="85"/>
      <c r="J238" s="265"/>
      <c r="K238" s="265"/>
      <c r="L238" s="265"/>
    </row>
    <row r="239" spans="1:12" ht="15" hidden="1">
      <c r="A239" s="306"/>
      <c r="B239" s="307"/>
      <c r="C239" s="307"/>
      <c r="D239" s="307"/>
      <c r="E239" s="307"/>
      <c r="F239" s="307"/>
      <c r="G239" s="307"/>
      <c r="H239" s="85"/>
      <c r="J239" s="265"/>
      <c r="K239" s="265"/>
      <c r="L239" s="265"/>
    </row>
    <row r="240" spans="1:12" ht="15" hidden="1">
      <c r="A240" s="306"/>
      <c r="B240" s="307"/>
      <c r="C240" s="307"/>
      <c r="D240" s="307"/>
      <c r="E240" s="307"/>
      <c r="F240" s="307"/>
      <c r="G240" s="307"/>
      <c r="H240" s="85"/>
      <c r="J240" s="265"/>
      <c r="K240" s="265"/>
      <c r="L240" s="265"/>
    </row>
    <row r="241" spans="1:12" ht="15" hidden="1">
      <c r="A241" s="308"/>
      <c r="B241" s="307"/>
      <c r="C241" s="307"/>
      <c r="D241" s="307"/>
      <c r="E241" s="307"/>
      <c r="F241" s="307"/>
      <c r="G241" s="307"/>
      <c r="H241" s="85"/>
      <c r="J241" s="265"/>
      <c r="K241" s="265"/>
      <c r="L241" s="265"/>
    </row>
    <row r="242" ht="15"/>
    <row r="243" ht="15"/>
    <row r="244" ht="15"/>
    <row r="245" ht="15"/>
    <row r="246" ht="15"/>
    <row r="247" ht="15"/>
  </sheetData>
  <sheetProtection password="EA98" sheet="1" formatColumns="0" selectLockedCells="1"/>
  <mergeCells count="34">
    <mergeCell ref="B67:E67"/>
    <mergeCell ref="B22:F22"/>
    <mergeCell ref="B24:F24"/>
    <mergeCell ref="B13:D13"/>
    <mergeCell ref="B15:D15"/>
    <mergeCell ref="B17:D17"/>
    <mergeCell ref="B20:F20"/>
    <mergeCell ref="J69:L75"/>
    <mergeCell ref="B71:E71"/>
    <mergeCell ref="B73:E73"/>
    <mergeCell ref="B26:F26"/>
    <mergeCell ref="B28:F28"/>
    <mergeCell ref="B30:F30"/>
    <mergeCell ref="B56:E56"/>
    <mergeCell ref="B34:F34"/>
    <mergeCell ref="B32:F32"/>
    <mergeCell ref="B59:D59"/>
    <mergeCell ref="B80:F80"/>
    <mergeCell ref="B104:F104"/>
    <mergeCell ref="A204:G209"/>
    <mergeCell ref="E9:F9"/>
    <mergeCell ref="E132:F132"/>
    <mergeCell ref="B170:E170"/>
    <mergeCell ref="G171:G172"/>
    <mergeCell ref="B69:E69"/>
    <mergeCell ref="B76:F76"/>
    <mergeCell ref="B78:F78"/>
    <mergeCell ref="G182:G183"/>
    <mergeCell ref="J189:L195"/>
    <mergeCell ref="J104:L105"/>
    <mergeCell ref="E131:F131"/>
    <mergeCell ref="G175:G178"/>
    <mergeCell ref="B181:E181"/>
    <mergeCell ref="J140:L141"/>
  </mergeCells>
  <dataValidations count="6">
    <dataValidation type="textLength" allowBlank="1" showInputMessage="1" showErrorMessage="1" errorTitle="ERRORE" error="IL CAMPO TESTO PUO' CONTENERE AL MASSIMO 500 CARATTERI" sqref="A204:G209">
      <formula1>0</formula1>
      <formula2>500</formula2>
    </dataValidation>
    <dataValidation type="whole" allowBlank="1" showInputMessage="1" showErrorMessage="1" errorTitle="ERRORE" error="INSERIRE UN GIORNO VALIDO" sqref="E13 E15 E17">
      <formula1>1</formula1>
      <formula2>31</formula2>
    </dataValidation>
    <dataValidation type="whole" allowBlank="1" showInputMessage="1" showErrorMessage="1" errorTitle="ERRORE" error="INSERIRE UN MESE VALIDO" sqref="F13 F15 F17">
      <formula1>1</formula1>
      <formula2>12</formula2>
    </dataValidation>
    <dataValidation type="whole" allowBlank="1" showInputMessage="1" showErrorMessage="1" errorTitle="ATTENZIONE" error="INSERIRE VALORI NUMERICI INTERI" sqref="G32 G24 G28 G30 G34 G39 G41 G43 G45 G191 G199 G80 G193 G197 G195 F175:F178 G189 G76 G78">
      <formula1>0</formula1>
      <formula2>999999999999</formula2>
    </dataValidation>
    <dataValidation type="decimal" allowBlank="1" showInputMessage="1" showErrorMessage="1" errorTitle="ATTENZIONE" error="INSERIRE UNA PERCENTUALE VALIDA" sqref="G187 G26 G22">
      <formula1>0</formula1>
      <formula2>100</formula2>
    </dataValidation>
    <dataValidation type="whole" allowBlank="1" showInputMessage="1" showErrorMessage="1" errorTitle="ERRORE" error="INSERIRE UN ANNO VALIDO" sqref="G13 G15 G17 G20">
      <formula1>1990</formula1>
      <formula2>2020</formula2>
    </dataValidation>
  </dataValidations>
  <printOptions horizontalCentered="1"/>
  <pageMargins left="0.1968503937007874" right="0.1968503937007874" top="0.19" bottom="0.21" header="0.15748031496062992" footer="0.15748031496062992"/>
  <pageSetup fitToHeight="0" fitToWidth="1" horizontalDpi="300" verticalDpi="300" orientation="portrait" paperSize="9" scale="59" r:id="rId3"/>
  <rowBreaks count="1" manualBreakCount="1">
    <brk id="64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2"/>
  <sheetViews>
    <sheetView showGridLines="0" zoomScale="75" zoomScaleNormal="75" zoomScalePageLayoutView="0" workbookViewId="0" topLeftCell="A1">
      <selection activeCell="A204" sqref="A204:G209"/>
    </sheetView>
  </sheetViews>
  <sheetFormatPr defaultColWidth="0" defaultRowHeight="12.75" customHeight="1" zeroHeight="1"/>
  <cols>
    <col min="1" max="1" width="7.83203125" style="368" customWidth="1"/>
    <col min="2" max="7" width="28.83203125" style="98" customWidth="1"/>
    <col min="8" max="8" width="6.83203125" style="111" hidden="1" customWidth="1"/>
    <col min="9" max="9" width="9.5" style="310" hidden="1" customWidth="1"/>
    <col min="10" max="12" width="13" style="86" customWidth="1"/>
    <col min="13" max="16384" width="0" style="86" hidden="1" customWidth="1"/>
  </cols>
  <sheetData>
    <row r="1" spans="1:8" ht="45" customHeight="1">
      <c r="A1" s="309"/>
      <c r="B1" s="82"/>
      <c r="C1" s="82"/>
      <c r="D1" s="61" t="s">
        <v>42</v>
      </c>
      <c r="E1" s="82"/>
      <c r="F1" s="82"/>
      <c r="G1" s="83"/>
      <c r="H1" s="84" t="s">
        <v>41</v>
      </c>
    </row>
    <row r="2" spans="1:8" ht="23.25">
      <c r="A2" s="311"/>
      <c r="B2" s="88"/>
      <c r="C2" s="62" t="s">
        <v>43</v>
      </c>
      <c r="D2" s="88"/>
      <c r="E2" s="88"/>
      <c r="F2" s="88"/>
      <c r="G2" s="89"/>
      <c r="H2" s="84"/>
    </row>
    <row r="3" spans="1:8" ht="41.25" customHeight="1">
      <c r="A3" s="311"/>
      <c r="B3" s="63" t="s">
        <v>44</v>
      </c>
      <c r="C3" s="90"/>
      <c r="D3" s="88"/>
      <c r="E3" s="88"/>
      <c r="F3" s="88"/>
      <c r="G3" s="89"/>
      <c r="H3" s="84"/>
    </row>
    <row r="4" spans="1:9" s="96" customFormat="1" ht="45" customHeight="1">
      <c r="A4" s="312"/>
      <c r="B4" s="64" t="s">
        <v>45</v>
      </c>
      <c r="C4" s="65"/>
      <c r="D4" s="92"/>
      <c r="E4" s="92"/>
      <c r="F4" s="92"/>
      <c r="G4" s="93"/>
      <c r="H4" s="94"/>
      <c r="I4" s="313"/>
    </row>
    <row r="5" spans="1:8" ht="16.5" customHeight="1">
      <c r="A5" s="314"/>
      <c r="H5" s="84"/>
    </row>
    <row r="6" spans="1:8" ht="20.25">
      <c r="A6" s="86"/>
      <c r="B6" s="100" t="s">
        <v>5</v>
      </c>
      <c r="C6" s="86"/>
      <c r="D6" s="86"/>
      <c r="E6" s="86"/>
      <c r="F6" s="86"/>
      <c r="H6" s="84"/>
    </row>
    <row r="7" spans="1:9" s="103" customFormat="1" ht="20.25">
      <c r="A7" s="315"/>
      <c r="B7" s="101"/>
      <c r="C7" s="102" t="e">
        <f>#REF!</f>
        <v>#REF!</v>
      </c>
      <c r="E7" s="104"/>
      <c r="F7" s="105"/>
      <c r="G7" s="101"/>
      <c r="H7" s="106"/>
      <c r="I7" s="310"/>
    </row>
    <row r="8" spans="1:9" s="31" customFormat="1" ht="65.25" customHeight="1">
      <c r="A8" s="66"/>
      <c r="B8" s="30"/>
      <c r="C8" s="30"/>
      <c r="D8" s="32"/>
      <c r="F8" s="30"/>
      <c r="G8" s="30"/>
      <c r="H8" s="73"/>
      <c r="I8" s="74"/>
    </row>
    <row r="9" spans="1:9" s="103" customFormat="1" ht="30.75" customHeight="1">
      <c r="A9" s="108"/>
      <c r="B9" s="101"/>
      <c r="C9" s="109" t="s">
        <v>37</v>
      </c>
      <c r="D9" s="109"/>
      <c r="E9" s="458" t="s">
        <v>94</v>
      </c>
      <c r="F9" s="459"/>
      <c r="G9" s="101"/>
      <c r="H9" s="106"/>
      <c r="I9" s="310"/>
    </row>
    <row r="10" spans="1:9" s="103" customFormat="1" ht="30.75" customHeight="1">
      <c r="A10" s="108"/>
      <c r="B10" s="101"/>
      <c r="C10" s="101"/>
      <c r="D10" s="110"/>
      <c r="E10" s="104"/>
      <c r="F10" s="104"/>
      <c r="G10" s="101"/>
      <c r="H10" s="106"/>
      <c r="I10" s="310"/>
    </row>
    <row r="11" spans="1:7" ht="15">
      <c r="A11" s="108"/>
      <c r="B11" s="33" t="s">
        <v>46</v>
      </c>
      <c r="C11" s="34"/>
      <c r="D11" s="34"/>
      <c r="E11" s="34"/>
      <c r="F11" s="34"/>
      <c r="G11" s="34"/>
    </row>
    <row r="12" spans="1:7" ht="18" customHeight="1">
      <c r="A12" s="112"/>
      <c r="B12" s="113"/>
      <c r="C12" s="114"/>
      <c r="D12" s="114"/>
      <c r="E12" s="115" t="s">
        <v>2</v>
      </c>
      <c r="F12" s="116" t="s">
        <v>3</v>
      </c>
      <c r="G12" s="117" t="s">
        <v>4</v>
      </c>
    </row>
    <row r="13" spans="1:9" s="122" customFormat="1" ht="30" customHeight="1">
      <c r="A13" s="118"/>
      <c r="B13" s="414" t="e">
        <f>"Data atto costituzione Fondo/i per la contrattazione integrativa "&amp;#REF!&amp;":"</f>
        <v>#REF!</v>
      </c>
      <c r="C13" s="414"/>
      <c r="D13" s="415"/>
      <c r="E13" s="119">
        <v>7</v>
      </c>
      <c r="F13" s="119">
        <v>4</v>
      </c>
      <c r="G13" s="119">
        <v>2010</v>
      </c>
      <c r="H13" s="120"/>
      <c r="I13" s="316"/>
    </row>
    <row r="14" spans="1:9" s="122" customFormat="1" ht="9" customHeight="1">
      <c r="A14" s="118"/>
      <c r="B14" s="35"/>
      <c r="C14" s="35"/>
      <c r="D14" s="35"/>
      <c r="E14" s="35"/>
      <c r="F14" s="35"/>
      <c r="G14" s="36"/>
      <c r="H14" s="120"/>
      <c r="I14" s="316"/>
    </row>
    <row r="15" spans="1:9" s="122" customFormat="1" ht="30" customHeight="1">
      <c r="A15" s="118"/>
      <c r="B15" s="434" t="s">
        <v>68</v>
      </c>
      <c r="C15" s="434"/>
      <c r="D15" s="435"/>
      <c r="E15" s="123">
        <v>11</v>
      </c>
      <c r="F15" s="123">
        <v>12</v>
      </c>
      <c r="G15" s="123">
        <v>2007</v>
      </c>
      <c r="H15" s="120"/>
      <c r="I15" s="316"/>
    </row>
    <row r="16" spans="1:9" s="122" customFormat="1" ht="9" customHeight="1">
      <c r="A16" s="118"/>
      <c r="B16" s="124"/>
      <c r="C16" s="125"/>
      <c r="D16" s="125"/>
      <c r="E16" s="35"/>
      <c r="F16" s="35"/>
      <c r="G16" s="36"/>
      <c r="H16" s="120"/>
      <c r="I16" s="316"/>
    </row>
    <row r="17" spans="1:9" s="122" customFormat="1" ht="30" customHeight="1">
      <c r="A17" s="118"/>
      <c r="B17" s="434" t="s">
        <v>69</v>
      </c>
      <c r="C17" s="434"/>
      <c r="D17" s="435"/>
      <c r="E17" s="123">
        <v>9</v>
      </c>
      <c r="F17" s="123">
        <v>1</v>
      </c>
      <c r="G17" s="123">
        <v>2008</v>
      </c>
      <c r="H17" s="120"/>
      <c r="I17" s="316"/>
    </row>
    <row r="18" spans="1:9" s="122" customFormat="1" ht="9" customHeight="1">
      <c r="A18" s="118"/>
      <c r="B18" s="124"/>
      <c r="C18" s="125"/>
      <c r="D18" s="125"/>
      <c r="E18" s="201"/>
      <c r="F18" s="35"/>
      <c r="G18" s="36"/>
      <c r="H18" s="120"/>
      <c r="I18" s="316"/>
    </row>
    <row r="19" spans="1:7" ht="18" customHeight="1">
      <c r="A19" s="118"/>
      <c r="B19" s="126"/>
      <c r="C19" s="126"/>
      <c r="D19" s="124"/>
      <c r="E19" s="202"/>
      <c r="F19" s="127"/>
      <c r="G19" s="128" t="s">
        <v>38</v>
      </c>
    </row>
    <row r="20" spans="1:9" s="122" customFormat="1" ht="30" customHeight="1">
      <c r="A20" s="129">
        <v>1</v>
      </c>
      <c r="B20" s="434" t="s">
        <v>294</v>
      </c>
      <c r="C20" s="434"/>
      <c r="D20" s="434"/>
      <c r="E20" s="434"/>
      <c r="F20" s="435"/>
      <c r="G20" s="130">
        <v>2008</v>
      </c>
      <c r="H20" s="120"/>
      <c r="I20" s="316"/>
    </row>
    <row r="21" spans="1:9" s="122" customFormat="1" ht="9" customHeight="1">
      <c r="A21" s="129"/>
      <c r="B21" s="125"/>
      <c r="C21" s="125"/>
      <c r="D21" s="125"/>
      <c r="E21" s="125"/>
      <c r="F21" s="131"/>
      <c r="G21" s="132"/>
      <c r="H21" s="120"/>
      <c r="I21" s="316"/>
    </row>
    <row r="22" spans="1:9" s="122" customFormat="1" ht="20.25" customHeight="1">
      <c r="A22" s="129">
        <v>2</v>
      </c>
      <c r="B22" s="434" t="s">
        <v>47</v>
      </c>
      <c r="C22" s="434"/>
      <c r="D22" s="434"/>
      <c r="E22" s="434"/>
      <c r="F22" s="435"/>
      <c r="G22" s="140"/>
      <c r="H22" s="120"/>
      <c r="I22" s="316"/>
    </row>
    <row r="23" spans="1:9" s="122" customFormat="1" ht="9" customHeight="1">
      <c r="A23" s="118"/>
      <c r="B23" s="125"/>
      <c r="C23" s="125"/>
      <c r="D23" s="125"/>
      <c r="E23" s="125"/>
      <c r="F23" s="131"/>
      <c r="G23" s="132"/>
      <c r="H23" s="120"/>
      <c r="I23" s="316"/>
    </row>
    <row r="24" spans="1:9" s="122" customFormat="1" ht="30" customHeight="1">
      <c r="A24" s="129">
        <v>3</v>
      </c>
      <c r="B24" s="434" t="e">
        <f>"Eventuale importo aggiuntivo "&amp;#REF!&amp;" ai sensi dell'art. 39 c. 8 Ccnl 7.4.99 (quota fissa e/o quota variabile, in euro):"</f>
        <v>#REF!</v>
      </c>
      <c r="C24" s="434"/>
      <c r="D24" s="434"/>
      <c r="E24" s="434"/>
      <c r="F24" s="435"/>
      <c r="G24" s="130">
        <v>0</v>
      </c>
      <c r="H24" s="120"/>
      <c r="I24" s="316"/>
    </row>
    <row r="25" spans="1:9" s="122" customFormat="1" ht="9" customHeight="1">
      <c r="A25" s="118"/>
      <c r="B25" s="124"/>
      <c r="C25" s="125"/>
      <c r="D25" s="125"/>
      <c r="E25" s="125"/>
      <c r="F25" s="138"/>
      <c r="G25" s="36"/>
      <c r="H25" s="120"/>
      <c r="I25" s="316"/>
    </row>
    <row r="26" spans="1:9" s="122" customFormat="1" ht="30" customHeight="1">
      <c r="A26" s="129">
        <v>4</v>
      </c>
      <c r="B26" s="419" t="e">
        <f>"Percentuale delle risorse complessive dei Fondi "&amp;#REF!&amp;" regolate dall'accordo annuale sull'utilizzo del Fondo:"</f>
        <v>#REF!</v>
      </c>
      <c r="C26" s="419"/>
      <c r="D26" s="419"/>
      <c r="E26" s="419"/>
      <c r="F26" s="420"/>
      <c r="G26" s="133">
        <v>0</v>
      </c>
      <c r="H26" s="120"/>
      <c r="I26" s="316"/>
    </row>
    <row r="27" spans="1:9" s="122" customFormat="1" ht="9" customHeight="1">
      <c r="A27" s="118"/>
      <c r="B27" s="124"/>
      <c r="C27" s="125"/>
      <c r="D27" s="125"/>
      <c r="E27" s="125"/>
      <c r="F27" s="138"/>
      <c r="G27" s="36"/>
      <c r="H27" s="120"/>
      <c r="I27" s="316"/>
    </row>
    <row r="28" spans="1:9" s="122" customFormat="1" ht="30" customHeight="1">
      <c r="A28" s="129">
        <v>5</v>
      </c>
      <c r="B28" s="434" t="s">
        <v>47</v>
      </c>
      <c r="C28" s="434"/>
      <c r="D28" s="434"/>
      <c r="E28" s="434"/>
      <c r="F28" s="435"/>
      <c r="G28" s="140"/>
      <c r="H28" s="120"/>
      <c r="I28" s="316"/>
    </row>
    <row r="29" spans="1:9" s="122" customFormat="1" ht="9" customHeight="1">
      <c r="A29" s="118"/>
      <c r="B29" s="124"/>
      <c r="C29" s="125"/>
      <c r="D29" s="125"/>
      <c r="E29" s="125"/>
      <c r="F29" s="138"/>
      <c r="G29" s="36"/>
      <c r="H29" s="120"/>
      <c r="I29" s="316"/>
    </row>
    <row r="30" spans="1:9" s="122" customFormat="1" ht="30" customHeight="1">
      <c r="A30" s="129">
        <v>6</v>
      </c>
      <c r="B30" s="434" t="e">
        <f>"Importo complessivo dell'eventuale incremento del fondo fasce "&amp;#REF!&amp;" rispetto all'analogo fondo relativo al "&amp;#REF!-1&amp;" (in euro):"</f>
        <v>#REF!</v>
      </c>
      <c r="C30" s="434"/>
      <c r="D30" s="434"/>
      <c r="E30" s="434"/>
      <c r="F30" s="435"/>
      <c r="G30" s="130">
        <v>297665</v>
      </c>
      <c r="H30" s="120"/>
      <c r="I30" s="316"/>
    </row>
    <row r="31" spans="1:9" s="122" customFormat="1" ht="9" customHeight="1">
      <c r="A31" s="118"/>
      <c r="B31" s="317"/>
      <c r="C31" s="125"/>
      <c r="D31" s="125"/>
      <c r="E31" s="125"/>
      <c r="F31" s="138"/>
      <c r="G31" s="135"/>
      <c r="H31" s="120"/>
      <c r="I31" s="316"/>
    </row>
    <row r="32" spans="1:9" s="122" customFormat="1" ht="30" customHeight="1">
      <c r="A32" s="129">
        <v>7</v>
      </c>
      <c r="B32" s="434" t="e">
        <f>"Importo complessivo dell'eventuale incremento del fondo condizioni di lavoro "&amp;#REF!&amp;" rispetto all'analogo fondo relativo al "&amp;#REF!-1&amp;" (in euro):"</f>
        <v>#REF!</v>
      </c>
      <c r="C32" s="434"/>
      <c r="D32" s="434"/>
      <c r="E32" s="434"/>
      <c r="F32" s="435"/>
      <c r="G32" s="130">
        <v>0</v>
      </c>
      <c r="H32" s="120"/>
      <c r="I32" s="316"/>
    </row>
    <row r="33" spans="1:9" s="122" customFormat="1" ht="9" customHeight="1">
      <c r="A33" s="118"/>
      <c r="B33" s="317"/>
      <c r="C33" s="125"/>
      <c r="D33" s="125"/>
      <c r="E33" s="125"/>
      <c r="F33" s="138"/>
      <c r="G33" s="139"/>
      <c r="H33" s="120"/>
      <c r="I33" s="316"/>
    </row>
    <row r="34" spans="1:9" s="122" customFormat="1" ht="30" customHeight="1">
      <c r="A34" s="129">
        <v>8</v>
      </c>
      <c r="B34" s="434" t="e">
        <f>"Importo complessivo dell'eventuale incremento del fondo produttività "&amp;#REF!&amp;" rispetto all'analogo fondo relativo al "&amp;#REF!-1&amp;" (in euro):"</f>
        <v>#REF!</v>
      </c>
      <c r="C34" s="434"/>
      <c r="D34" s="434"/>
      <c r="E34" s="434"/>
      <c r="F34" s="435"/>
      <c r="G34" s="130">
        <v>0</v>
      </c>
      <c r="H34" s="120"/>
      <c r="I34" s="316"/>
    </row>
    <row r="35" spans="1:9" s="122" customFormat="1" ht="9" customHeight="1">
      <c r="A35" s="318"/>
      <c r="B35" s="319"/>
      <c r="C35" s="319"/>
      <c r="D35" s="319"/>
      <c r="E35" s="319"/>
      <c r="F35" s="320"/>
      <c r="G35" s="144"/>
      <c r="H35" s="120"/>
      <c r="I35" s="316"/>
    </row>
    <row r="36" spans="1:9" s="122" customFormat="1" ht="18" customHeight="1">
      <c r="A36" s="145"/>
      <c r="B36" s="146"/>
      <c r="C36" s="146"/>
      <c r="D36" s="146"/>
      <c r="E36" s="146"/>
      <c r="F36" s="131"/>
      <c r="G36" s="131"/>
      <c r="H36" s="120"/>
      <c r="I36" s="316"/>
    </row>
    <row r="37" spans="1:7" ht="18" customHeight="1">
      <c r="A37" s="97"/>
      <c r="B37" s="33" t="s">
        <v>26</v>
      </c>
      <c r="C37" s="34"/>
      <c r="D37" s="34"/>
      <c r="E37" s="34"/>
      <c r="F37" s="34"/>
      <c r="G37" s="34"/>
    </row>
    <row r="38" spans="1:7" ht="18" customHeight="1">
      <c r="A38" s="112"/>
      <c r="B38" s="40"/>
      <c r="C38" s="41"/>
      <c r="D38" s="41"/>
      <c r="E38" s="41"/>
      <c r="F38" s="41"/>
      <c r="G38" s="128" t="s">
        <v>38</v>
      </c>
    </row>
    <row r="39" spans="1:7" ht="30" customHeight="1">
      <c r="A39" s="129">
        <v>9</v>
      </c>
      <c r="B39" s="434" t="s">
        <v>297</v>
      </c>
      <c r="C39" s="434"/>
      <c r="D39" s="434"/>
      <c r="E39" s="434"/>
      <c r="F39" s="435"/>
      <c r="G39" s="130">
        <v>123770</v>
      </c>
    </row>
    <row r="40" spans="1:7" ht="9" customHeight="1">
      <c r="A40" s="129"/>
      <c r="B40" s="43"/>
      <c r="C40" s="42"/>
      <c r="D40" s="42"/>
      <c r="E40" s="42"/>
      <c r="F40" s="42"/>
      <c r="G40" s="132"/>
    </row>
    <row r="41" spans="1:7" ht="20.25" customHeight="1">
      <c r="A41" s="129">
        <v>10</v>
      </c>
      <c r="B41" s="434" t="s">
        <v>47</v>
      </c>
      <c r="C41" s="434"/>
      <c r="D41" s="434"/>
      <c r="E41" s="434"/>
      <c r="F41" s="435"/>
      <c r="G41" s="140"/>
    </row>
    <row r="42" spans="1:7" ht="9" customHeight="1">
      <c r="A42" s="129"/>
      <c r="B42" s="43"/>
      <c r="C42" s="42"/>
      <c r="D42" s="42"/>
      <c r="E42" s="42"/>
      <c r="F42" s="42"/>
      <c r="G42" s="49"/>
    </row>
    <row r="43" spans="1:7" ht="20.25" customHeight="1">
      <c r="A43" s="129">
        <v>11</v>
      </c>
      <c r="B43" s="126" t="s">
        <v>47</v>
      </c>
      <c r="C43" s="42"/>
      <c r="D43" s="42"/>
      <c r="E43" s="42"/>
      <c r="F43" s="42"/>
      <c r="G43" s="140"/>
    </row>
    <row r="44" spans="1:7" ht="9" customHeight="1">
      <c r="A44" s="129"/>
      <c r="B44" s="43"/>
      <c r="C44" s="42"/>
      <c r="D44" s="42"/>
      <c r="E44" s="42"/>
      <c r="F44" s="42"/>
      <c r="G44" s="49"/>
    </row>
    <row r="45" spans="1:7" ht="20.25" customHeight="1">
      <c r="A45" s="129">
        <v>12</v>
      </c>
      <c r="B45" s="126" t="s">
        <v>47</v>
      </c>
      <c r="C45" s="42"/>
      <c r="D45" s="42"/>
      <c r="E45" s="42"/>
      <c r="F45" s="42"/>
      <c r="G45" s="140"/>
    </row>
    <row r="46" spans="1:7" ht="9" customHeight="1">
      <c r="A46" s="129"/>
      <c r="B46" s="43"/>
      <c r="C46" s="42"/>
      <c r="D46" s="42"/>
      <c r="E46" s="42"/>
      <c r="F46" s="42"/>
      <c r="G46" s="44"/>
    </row>
    <row r="47" spans="1:7" ht="18" customHeight="1">
      <c r="A47" s="129"/>
      <c r="B47" s="147"/>
      <c r="C47" s="147"/>
      <c r="D47" s="148"/>
      <c r="E47" s="148"/>
      <c r="F47" s="149" t="s">
        <v>34</v>
      </c>
      <c r="G47" s="150" t="s">
        <v>35</v>
      </c>
    </row>
    <row r="48" spans="1:9" s="122" customFormat="1" ht="18.75" customHeight="1">
      <c r="A48" s="129">
        <v>13</v>
      </c>
      <c r="B48" s="434" t="s">
        <v>60</v>
      </c>
      <c r="C48" s="434"/>
      <c r="D48" s="434"/>
      <c r="E48" s="435"/>
      <c r="F48" s="174"/>
      <c r="G48" s="174"/>
      <c r="H48" s="111">
        <v>2</v>
      </c>
      <c r="I48" s="310" t="str">
        <f>IF(H48=1,"VERO",IF(H48=2,"FALSO",""))</f>
        <v>FALSO</v>
      </c>
    </row>
    <row r="49" spans="1:9" s="122" customFormat="1" ht="9" customHeight="1">
      <c r="A49" s="118"/>
      <c r="B49" s="125"/>
      <c r="C49" s="125"/>
      <c r="D49" s="125"/>
      <c r="E49" s="151"/>
      <c r="F49" s="151"/>
      <c r="G49" s="155"/>
      <c r="H49" s="111"/>
      <c r="I49" s="310"/>
    </row>
    <row r="50" spans="1:9" s="122" customFormat="1" ht="19.5" customHeight="1">
      <c r="A50" s="129">
        <v>14</v>
      </c>
      <c r="B50" s="469" t="s">
        <v>61</v>
      </c>
      <c r="C50" s="469"/>
      <c r="D50" s="469"/>
      <c r="E50" s="470"/>
      <c r="F50" s="174"/>
      <c r="G50" s="174"/>
      <c r="H50" s="111">
        <v>2</v>
      </c>
      <c r="I50" s="310" t="str">
        <f>IF(H50=1,"VERO",IF(H50=2,"FALSO",""))</f>
        <v>FALSO</v>
      </c>
    </row>
    <row r="51" spans="1:9" s="122" customFormat="1" ht="9" customHeight="1">
      <c r="A51" s="118"/>
      <c r="B51" s="125"/>
      <c r="C51" s="125"/>
      <c r="D51" s="125"/>
      <c r="E51" s="138"/>
      <c r="F51" s="158"/>
      <c r="G51" s="159"/>
      <c r="H51" s="111"/>
      <c r="I51" s="310"/>
    </row>
    <row r="52" spans="1:9" s="122" customFormat="1" ht="20.25" customHeight="1">
      <c r="A52" s="129">
        <v>15</v>
      </c>
      <c r="B52" s="469" t="s">
        <v>62</v>
      </c>
      <c r="C52" s="469"/>
      <c r="D52" s="469"/>
      <c r="E52" s="470"/>
      <c r="F52" s="174"/>
      <c r="G52" s="174"/>
      <c r="H52" s="111">
        <v>1</v>
      </c>
      <c r="I52" s="310" t="str">
        <f>IF(H52=1,"VERO",IF(H52=2,"FALSO",""))</f>
        <v>VERO</v>
      </c>
    </row>
    <row r="53" spans="1:9" s="122" customFormat="1" ht="9" customHeight="1">
      <c r="A53" s="118"/>
      <c r="B53" s="125"/>
      <c r="C53" s="125"/>
      <c r="D53" s="125"/>
      <c r="E53" s="138"/>
      <c r="F53" s="158"/>
      <c r="G53" s="159"/>
      <c r="H53" s="111"/>
      <c r="I53" s="310"/>
    </row>
    <row r="54" spans="1:9" s="122" customFormat="1" ht="20.25" customHeight="1">
      <c r="A54" s="129">
        <v>16</v>
      </c>
      <c r="B54" s="469" t="s">
        <v>63</v>
      </c>
      <c r="C54" s="469"/>
      <c r="D54" s="469"/>
      <c r="E54" s="470"/>
      <c r="F54" s="174"/>
      <c r="G54" s="174"/>
      <c r="H54" s="111">
        <v>2</v>
      </c>
      <c r="I54" s="310" t="str">
        <f>IF(H54=1,"VERO",IF(H54=2,"FALSO",""))</f>
        <v>FALSO</v>
      </c>
    </row>
    <row r="55" spans="1:9" s="122" customFormat="1" ht="9" customHeight="1">
      <c r="A55" s="118"/>
      <c r="B55" s="124"/>
      <c r="C55" s="138"/>
      <c r="D55" s="138"/>
      <c r="E55" s="138"/>
      <c r="F55" s="131"/>
      <c r="G55" s="132"/>
      <c r="H55" s="120"/>
      <c r="I55" s="316"/>
    </row>
    <row r="56" spans="1:7" ht="20.25" customHeight="1">
      <c r="A56" s="129">
        <v>17</v>
      </c>
      <c r="B56" s="471" t="s">
        <v>27</v>
      </c>
      <c r="C56" s="471"/>
      <c r="D56" s="471"/>
      <c r="E56" s="472"/>
      <c r="F56" s="149" t="s">
        <v>49</v>
      </c>
      <c r="G56" s="150" t="s">
        <v>50</v>
      </c>
    </row>
    <row r="57" spans="1:7" ht="30" customHeight="1">
      <c r="A57" s="129"/>
      <c r="B57" s="148"/>
      <c r="C57" s="148"/>
      <c r="D57" s="148"/>
      <c r="E57" s="321"/>
      <c r="F57" s="123">
        <v>5</v>
      </c>
      <c r="G57" s="123">
        <v>6000</v>
      </c>
    </row>
    <row r="58" spans="1:7" ht="9" customHeight="1">
      <c r="A58" s="129"/>
      <c r="B58" s="162"/>
      <c r="C58" s="147"/>
      <c r="D58" s="148"/>
      <c r="E58" s="148"/>
      <c r="F58" s="42"/>
      <c r="G58" s="49"/>
    </row>
    <row r="59" spans="1:7" ht="30" customHeight="1">
      <c r="A59" s="129"/>
      <c r="B59" s="322"/>
      <c r="C59" s="322"/>
      <c r="D59" s="322"/>
      <c r="E59" s="148"/>
      <c r="F59" s="123">
        <v>5</v>
      </c>
      <c r="G59" s="123">
        <v>4500</v>
      </c>
    </row>
    <row r="60" spans="1:7" ht="9" customHeight="1">
      <c r="A60" s="129"/>
      <c r="B60" s="162"/>
      <c r="C60" s="147"/>
      <c r="D60" s="148"/>
      <c r="E60" s="161"/>
      <c r="F60" s="42"/>
      <c r="G60" s="163"/>
    </row>
    <row r="61" spans="1:7" ht="30" customHeight="1">
      <c r="A61" s="129"/>
      <c r="B61" s="162"/>
      <c r="C61" s="147"/>
      <c r="D61" s="148"/>
      <c r="E61" s="161"/>
      <c r="F61" s="123">
        <v>23</v>
      </c>
      <c r="G61" s="123">
        <v>3099</v>
      </c>
    </row>
    <row r="62" spans="1:7" ht="9" customHeight="1">
      <c r="A62" s="129"/>
      <c r="B62" s="162"/>
      <c r="C62" s="147"/>
      <c r="D62" s="148"/>
      <c r="E62" s="148"/>
      <c r="F62" s="42"/>
      <c r="G62" s="49"/>
    </row>
    <row r="63" spans="1:7" ht="30" customHeight="1">
      <c r="A63" s="164"/>
      <c r="B63" s="165"/>
      <c r="C63" s="166"/>
      <c r="D63" s="167"/>
      <c r="E63" s="167"/>
      <c r="F63" s="123"/>
      <c r="G63" s="123"/>
    </row>
    <row r="64" spans="1:7" ht="18" customHeight="1" hidden="1">
      <c r="A64" s="108"/>
      <c r="B64" s="161"/>
      <c r="C64" s="147"/>
      <c r="D64" s="148"/>
      <c r="E64" s="148"/>
      <c r="F64" s="127"/>
      <c r="G64" s="127"/>
    </row>
    <row r="65" spans="1:9" s="122" customFormat="1" ht="18" customHeight="1" hidden="1">
      <c r="A65" s="97"/>
      <c r="B65" s="168" t="s">
        <v>51</v>
      </c>
      <c r="C65" s="169"/>
      <c r="D65" s="98"/>
      <c r="E65" s="98"/>
      <c r="F65" s="34"/>
      <c r="G65" s="34"/>
      <c r="H65" s="120"/>
      <c r="I65" s="316"/>
    </row>
    <row r="66" spans="1:9" s="122" customFormat="1" ht="18" customHeight="1" hidden="1">
      <c r="A66" s="112"/>
      <c r="B66" s="170"/>
      <c r="C66" s="170"/>
      <c r="D66" s="114"/>
      <c r="E66" s="114"/>
      <c r="F66" s="149" t="s">
        <v>34</v>
      </c>
      <c r="G66" s="150" t="s">
        <v>35</v>
      </c>
      <c r="H66" s="120"/>
      <c r="I66" s="316"/>
    </row>
    <row r="67" spans="1:9" s="172" customFormat="1" ht="19.5" customHeight="1" hidden="1">
      <c r="A67" s="118">
        <v>18</v>
      </c>
      <c r="B67" s="125" t="s">
        <v>95</v>
      </c>
      <c r="C67" s="125"/>
      <c r="D67" s="125"/>
      <c r="E67" s="323"/>
      <c r="F67" s="152"/>
      <c r="G67" s="152"/>
      <c r="H67" s="252">
        <v>0</v>
      </c>
      <c r="I67" s="310">
        <f>IF(H67=1,"VERO",IF(H67=2,"FALSO",""))</f>
      </c>
    </row>
    <row r="68" spans="1:9" s="172" customFormat="1" ht="18" customHeight="1" hidden="1">
      <c r="A68" s="118"/>
      <c r="B68" s="124" t="s">
        <v>96</v>
      </c>
      <c r="C68" s="126"/>
      <c r="D68" s="126"/>
      <c r="E68" s="138"/>
      <c r="F68" s="131"/>
      <c r="G68" s="132"/>
      <c r="H68" s="252"/>
      <c r="I68" s="324"/>
    </row>
    <row r="69" spans="1:9" s="172" customFormat="1" ht="19.5" customHeight="1" hidden="1">
      <c r="A69" s="118">
        <v>19</v>
      </c>
      <c r="B69" s="124" t="s">
        <v>47</v>
      </c>
      <c r="C69" s="325"/>
      <c r="D69" s="325"/>
      <c r="E69" s="126"/>
      <c r="F69" s="193"/>
      <c r="G69" s="193"/>
      <c r="H69" s="252"/>
      <c r="I69" s="310">
        <f>IF(H69=1,"VERO",IF(H69=2,"FALSO",""))</f>
      </c>
    </row>
    <row r="70" spans="1:9" s="178" customFormat="1" ht="18" customHeight="1" hidden="1">
      <c r="A70" s="129"/>
      <c r="E70" s="126"/>
      <c r="F70" s="127"/>
      <c r="G70" s="175"/>
      <c r="H70" s="179"/>
      <c r="I70" s="326"/>
    </row>
    <row r="71" spans="1:9" s="178" customFormat="1" ht="19.5" customHeight="1" hidden="1">
      <c r="A71" s="129">
        <v>20</v>
      </c>
      <c r="B71" s="124" t="s">
        <v>47</v>
      </c>
      <c r="C71" s="126"/>
      <c r="D71" s="126"/>
      <c r="E71" s="126"/>
      <c r="F71" s="193"/>
      <c r="G71" s="193"/>
      <c r="H71" s="179"/>
      <c r="I71" s="310">
        <f>IF(H71=1,"VERO",IF(H71=2,"FALSO",""))</f>
      </c>
    </row>
    <row r="72" spans="1:9" s="178" customFormat="1" ht="18" customHeight="1" hidden="1">
      <c r="A72" s="129"/>
      <c r="B72" s="124"/>
      <c r="C72" s="126"/>
      <c r="D72" s="126"/>
      <c r="E72" s="126"/>
      <c r="F72" s="127"/>
      <c r="G72" s="175"/>
      <c r="H72" s="179"/>
      <c r="I72" s="326"/>
    </row>
    <row r="73" spans="1:9" s="178" customFormat="1" ht="19.5" customHeight="1" hidden="1">
      <c r="A73" s="129">
        <v>21</v>
      </c>
      <c r="B73" s="124" t="s">
        <v>47</v>
      </c>
      <c r="C73" s="126"/>
      <c r="D73" s="126"/>
      <c r="E73" s="126"/>
      <c r="F73" s="193"/>
      <c r="G73" s="193"/>
      <c r="H73" s="179"/>
      <c r="I73" s="310">
        <f>IF(H73=1,"VERO",IF(H73=2,"FALSO",""))</f>
      </c>
    </row>
    <row r="74" spans="1:9" s="178" customFormat="1" ht="18" customHeight="1" hidden="1">
      <c r="A74" s="129"/>
      <c r="B74" s="124"/>
      <c r="C74" s="126"/>
      <c r="D74" s="126"/>
      <c r="E74" s="126"/>
      <c r="F74" s="127"/>
      <c r="G74" s="175"/>
      <c r="H74" s="179"/>
      <c r="I74" s="326"/>
    </row>
    <row r="75" spans="1:9" s="178" customFormat="1" ht="18" customHeight="1" hidden="1">
      <c r="A75" s="118"/>
      <c r="B75" s="126"/>
      <c r="C75" s="126"/>
      <c r="D75" s="124"/>
      <c r="E75" s="125"/>
      <c r="F75" s="127"/>
      <c r="G75" s="128" t="s">
        <v>38</v>
      </c>
      <c r="H75" s="179"/>
      <c r="I75" s="326"/>
    </row>
    <row r="76" spans="1:9" s="178" customFormat="1" ht="18" customHeight="1" hidden="1">
      <c r="A76" s="118">
        <v>22</v>
      </c>
      <c r="B76" s="125" t="s">
        <v>97</v>
      </c>
      <c r="C76" s="125"/>
      <c r="D76" s="125"/>
      <c r="E76" s="125"/>
      <c r="F76" s="136"/>
      <c r="G76" s="327"/>
      <c r="H76" s="179"/>
      <c r="I76" s="326"/>
    </row>
    <row r="77" spans="1:9" s="178" customFormat="1" ht="18" customHeight="1" hidden="1">
      <c r="A77" s="118"/>
      <c r="B77" s="125"/>
      <c r="C77" s="125"/>
      <c r="D77" s="125"/>
      <c r="E77" s="125"/>
      <c r="F77" s="50"/>
      <c r="G77" s="132"/>
      <c r="H77" s="179"/>
      <c r="I77" s="326"/>
    </row>
    <row r="78" spans="1:9" s="178" customFormat="1" ht="18" customHeight="1" hidden="1">
      <c r="A78" s="118">
        <v>23</v>
      </c>
      <c r="B78" s="125" t="s">
        <v>52</v>
      </c>
      <c r="C78" s="125"/>
      <c r="D78" s="125"/>
      <c r="E78" s="125"/>
      <c r="F78" s="136"/>
      <c r="G78" s="327"/>
      <c r="H78" s="179"/>
      <c r="I78" s="310"/>
    </row>
    <row r="79" spans="1:9" s="161" customFormat="1" ht="18" customHeight="1" hidden="1">
      <c r="A79" s="118"/>
      <c r="B79" s="125"/>
      <c r="C79" s="125"/>
      <c r="D79" s="125"/>
      <c r="E79" s="125"/>
      <c r="F79" s="50"/>
      <c r="G79" s="36"/>
      <c r="H79" s="176"/>
      <c r="I79" s="328"/>
    </row>
    <row r="80" spans="1:9" s="161" customFormat="1" ht="18" customHeight="1" hidden="1">
      <c r="A80" s="118">
        <v>24</v>
      </c>
      <c r="B80" s="125" t="s">
        <v>98</v>
      </c>
      <c r="C80" s="125"/>
      <c r="D80" s="125"/>
      <c r="E80" s="125"/>
      <c r="F80" s="136"/>
      <c r="G80" s="327"/>
      <c r="H80" s="176"/>
      <c r="I80" s="310"/>
    </row>
    <row r="81" spans="1:9" s="161" customFormat="1" ht="18" customHeight="1" hidden="1">
      <c r="A81" s="118"/>
      <c r="B81" s="125"/>
      <c r="C81" s="125"/>
      <c r="D81" s="125"/>
      <c r="E81" s="125"/>
      <c r="F81" s="131"/>
      <c r="G81" s="132"/>
      <c r="H81" s="176"/>
      <c r="I81" s="328"/>
    </row>
    <row r="82" spans="1:9" s="161" customFormat="1" ht="18" customHeight="1" hidden="1">
      <c r="A82" s="118">
        <v>25</v>
      </c>
      <c r="B82" s="125" t="s">
        <v>53</v>
      </c>
      <c r="C82" s="125"/>
      <c r="D82" s="125"/>
      <c r="E82" s="125"/>
      <c r="F82" s="136"/>
      <c r="G82" s="327"/>
      <c r="H82" s="176"/>
      <c r="I82" s="329"/>
    </row>
    <row r="83" spans="1:9" s="161" customFormat="1" ht="18" customHeight="1" hidden="1">
      <c r="A83" s="118"/>
      <c r="B83" s="125"/>
      <c r="C83" s="125"/>
      <c r="D83" s="125"/>
      <c r="E83" s="125"/>
      <c r="F83" s="138"/>
      <c r="G83" s="135"/>
      <c r="H83" s="176"/>
      <c r="I83" s="329"/>
    </row>
    <row r="84" spans="1:9" s="161" customFormat="1" ht="18" customHeight="1" hidden="1">
      <c r="A84" s="118">
        <v>26</v>
      </c>
      <c r="B84" s="125" t="s">
        <v>47</v>
      </c>
      <c r="C84" s="125"/>
      <c r="D84" s="125"/>
      <c r="E84" s="125"/>
      <c r="F84" s="138"/>
      <c r="G84" s="330"/>
      <c r="H84" s="176"/>
      <c r="I84" s="329"/>
    </row>
    <row r="85" spans="1:9" s="161" customFormat="1" ht="18" customHeight="1" hidden="1">
      <c r="A85" s="118"/>
      <c r="B85" s="125"/>
      <c r="C85" s="125"/>
      <c r="D85" s="125"/>
      <c r="E85" s="125"/>
      <c r="F85" s="138"/>
      <c r="G85" s="144"/>
      <c r="H85" s="176"/>
      <c r="I85" s="329"/>
    </row>
    <row r="86" spans="1:9" s="161" customFormat="1" ht="18" customHeight="1" hidden="1">
      <c r="A86" s="118">
        <v>27</v>
      </c>
      <c r="B86" s="125" t="s">
        <v>47</v>
      </c>
      <c r="C86" s="125"/>
      <c r="D86" s="125"/>
      <c r="E86" s="125"/>
      <c r="F86" s="138"/>
      <c r="G86" s="330"/>
      <c r="H86" s="176"/>
      <c r="I86" s="329"/>
    </row>
    <row r="87" spans="1:9" s="161" customFormat="1" ht="18" customHeight="1" hidden="1">
      <c r="A87" s="141"/>
      <c r="B87" s="142"/>
      <c r="C87" s="142"/>
      <c r="D87" s="142"/>
      <c r="E87" s="142"/>
      <c r="F87" s="143"/>
      <c r="G87" s="184"/>
      <c r="H87" s="185"/>
      <c r="I87" s="328"/>
    </row>
    <row r="88" spans="1:9" s="161" customFormat="1" ht="18" customHeight="1">
      <c r="A88" s="331"/>
      <c r="B88" s="264"/>
      <c r="C88" s="264"/>
      <c r="D88" s="264"/>
      <c r="E88" s="264"/>
      <c r="F88" s="332"/>
      <c r="G88" s="333"/>
      <c r="H88" s="187"/>
      <c r="I88" s="328"/>
    </row>
    <row r="89" spans="1:7" ht="18" customHeight="1">
      <c r="A89" s="334"/>
      <c r="B89" s="80" t="s">
        <v>6</v>
      </c>
      <c r="C89" s="166"/>
      <c r="D89" s="167"/>
      <c r="E89" s="167"/>
      <c r="F89" s="335"/>
      <c r="G89" s="335"/>
    </row>
    <row r="90" spans="1:9" s="191" customFormat="1" ht="18" customHeight="1">
      <c r="A90" s="112"/>
      <c r="B90" s="170"/>
      <c r="C90" s="170"/>
      <c r="D90" s="114"/>
      <c r="E90" s="114"/>
      <c r="F90" s="149" t="s">
        <v>34</v>
      </c>
      <c r="G90" s="150" t="s">
        <v>35</v>
      </c>
      <c r="H90" s="190"/>
      <c r="I90" s="336"/>
    </row>
    <row r="91" spans="1:9" s="191" customFormat="1" ht="30" customHeight="1">
      <c r="A91" s="129">
        <v>51</v>
      </c>
      <c r="B91" s="434" t="s">
        <v>298</v>
      </c>
      <c r="C91" s="434"/>
      <c r="D91" s="434"/>
      <c r="E91" s="435"/>
      <c r="F91" s="152"/>
      <c r="G91" s="152"/>
      <c r="H91" s="190">
        <v>1</v>
      </c>
      <c r="I91" s="310" t="str">
        <f>IF(H91=1,"VERO",IF(H91=2,"FALSO",""))</f>
        <v>VERO</v>
      </c>
    </row>
    <row r="92" spans="1:9" s="191" customFormat="1" ht="9" customHeight="1">
      <c r="A92" s="118"/>
      <c r="B92" s="192"/>
      <c r="C92" s="154"/>
      <c r="D92" s="151"/>
      <c r="E92" s="151"/>
      <c r="F92" s="151"/>
      <c r="G92" s="155"/>
      <c r="H92" s="190"/>
      <c r="I92" s="336"/>
    </row>
    <row r="93" spans="1:9" s="191" customFormat="1" ht="30" customHeight="1">
      <c r="A93" s="129">
        <v>52</v>
      </c>
      <c r="B93" s="276" t="s">
        <v>47</v>
      </c>
      <c r="C93" s="154"/>
      <c r="D93" s="151"/>
      <c r="E93" s="151"/>
      <c r="F93" s="160"/>
      <c r="G93" s="160"/>
      <c r="H93" s="190"/>
      <c r="I93" s="310"/>
    </row>
    <row r="94" spans="1:9" s="191" customFormat="1" ht="9" customHeight="1">
      <c r="A94" s="118"/>
      <c r="B94" s="192"/>
      <c r="C94" s="154"/>
      <c r="D94" s="151"/>
      <c r="E94" s="151"/>
      <c r="F94" s="151"/>
      <c r="G94" s="155"/>
      <c r="H94" s="190"/>
      <c r="I94" s="336"/>
    </row>
    <row r="95" spans="1:9" s="191" customFormat="1" ht="30" customHeight="1">
      <c r="A95" s="129">
        <v>53</v>
      </c>
      <c r="B95" s="276" t="s">
        <v>47</v>
      </c>
      <c r="C95" s="154"/>
      <c r="D95" s="151"/>
      <c r="E95" s="151"/>
      <c r="F95" s="160"/>
      <c r="G95" s="160"/>
      <c r="H95" s="190"/>
      <c r="I95" s="310"/>
    </row>
    <row r="96" spans="1:9" s="191" customFormat="1" ht="9" customHeight="1">
      <c r="A96" s="118"/>
      <c r="B96" s="192"/>
      <c r="C96" s="154"/>
      <c r="D96" s="151"/>
      <c r="E96" s="151"/>
      <c r="F96" s="151"/>
      <c r="G96" s="155"/>
      <c r="H96" s="190"/>
      <c r="I96" s="336"/>
    </row>
    <row r="97" spans="1:9" s="191" customFormat="1" ht="18" customHeight="1">
      <c r="A97" s="129">
        <v>54</v>
      </c>
      <c r="B97" s="276" t="s">
        <v>47</v>
      </c>
      <c r="C97" s="196"/>
      <c r="D97" s="197"/>
      <c r="E97" s="197"/>
      <c r="F97" s="197"/>
      <c r="G97" s="128" t="s">
        <v>38</v>
      </c>
      <c r="H97" s="190"/>
      <c r="I97" s="336"/>
    </row>
    <row r="98" spans="1:9" s="191" customFormat="1" ht="18" customHeight="1">
      <c r="A98" s="198"/>
      <c r="B98" s="197"/>
      <c r="C98" s="199"/>
      <c r="D98" s="197"/>
      <c r="E98" s="197">
        <v>55</v>
      </c>
      <c r="F98" s="276" t="s">
        <v>47</v>
      </c>
      <c r="G98" s="140"/>
      <c r="H98" s="190"/>
      <c r="I98" s="336"/>
    </row>
    <row r="99" spans="1:9" s="191" customFormat="1" ht="18" customHeight="1">
      <c r="A99" s="198"/>
      <c r="B99" s="197"/>
      <c r="C99" s="201"/>
      <c r="D99" s="197"/>
      <c r="E99" s="197">
        <v>56</v>
      </c>
      <c r="F99" s="276" t="s">
        <v>47</v>
      </c>
      <c r="G99" s="140"/>
      <c r="H99" s="190"/>
      <c r="I99" s="336"/>
    </row>
    <row r="100" spans="1:9" s="191" customFormat="1" ht="18" customHeight="1">
      <c r="A100" s="198"/>
      <c r="B100" s="197"/>
      <c r="C100" s="201"/>
      <c r="D100" s="197"/>
      <c r="E100" s="197">
        <v>57</v>
      </c>
      <c r="F100" s="276" t="s">
        <v>47</v>
      </c>
      <c r="G100" s="140"/>
      <c r="H100" s="190"/>
      <c r="I100" s="336"/>
    </row>
    <row r="101" spans="1:9" s="204" customFormat="1" ht="18" customHeight="1">
      <c r="A101" s="198"/>
      <c r="B101" s="197"/>
      <c r="C101" s="201"/>
      <c r="D101" s="197"/>
      <c r="E101" s="197">
        <v>58</v>
      </c>
      <c r="F101" s="276" t="s">
        <v>47</v>
      </c>
      <c r="G101" s="140"/>
      <c r="H101" s="203"/>
      <c r="I101" s="337"/>
    </row>
    <row r="102" spans="1:9" s="191" customFormat="1" ht="18" customHeight="1">
      <c r="A102" s="198"/>
      <c r="B102" s="197"/>
      <c r="C102" s="199"/>
      <c r="D102" s="197"/>
      <c r="E102" s="197">
        <v>59</v>
      </c>
      <c r="F102" s="276" t="s">
        <v>47</v>
      </c>
      <c r="G102" s="140"/>
      <c r="H102" s="75"/>
      <c r="I102" s="336"/>
    </row>
    <row r="103" spans="1:9" s="191" customFormat="1" ht="18" customHeight="1">
      <c r="A103" s="198"/>
      <c r="B103" s="197"/>
      <c r="C103" s="205"/>
      <c r="D103" s="197"/>
      <c r="E103" s="197">
        <v>60</v>
      </c>
      <c r="F103" s="276" t="s">
        <v>47</v>
      </c>
      <c r="G103" s="140"/>
      <c r="H103" s="190"/>
      <c r="I103" s="336"/>
    </row>
    <row r="104" spans="1:12" s="191" customFormat="1" ht="18" customHeight="1" hidden="1">
      <c r="A104" s="198"/>
      <c r="B104" s="443"/>
      <c r="C104" s="444"/>
      <c r="D104" s="444"/>
      <c r="E104" s="444"/>
      <c r="F104" s="445"/>
      <c r="G104" s="207"/>
      <c r="H104" s="208"/>
      <c r="I104" s="209"/>
      <c r="J104" s="438"/>
      <c r="K104" s="438"/>
      <c r="L104" s="439"/>
    </row>
    <row r="105" spans="1:12" s="191" customFormat="1" ht="9" customHeight="1">
      <c r="A105" s="210"/>
      <c r="B105" s="197"/>
      <c r="C105" s="197"/>
      <c r="D105" s="197"/>
      <c r="E105" s="197"/>
      <c r="F105" s="197"/>
      <c r="G105" s="211"/>
      <c r="H105" s="212"/>
      <c r="I105" s="209"/>
      <c r="J105" s="438"/>
      <c r="K105" s="438"/>
      <c r="L105" s="439"/>
    </row>
    <row r="106" spans="1:9" s="191" customFormat="1" ht="30" customHeight="1">
      <c r="A106" s="213">
        <v>61</v>
      </c>
      <c r="B106" s="460" t="s">
        <v>99</v>
      </c>
      <c r="C106" s="460"/>
      <c r="D106" s="460"/>
      <c r="E106" s="460"/>
      <c r="F106" s="461"/>
      <c r="G106" s="215">
        <v>2454</v>
      </c>
      <c r="H106" s="76"/>
      <c r="I106" s="336"/>
    </row>
    <row r="107" spans="1:9" s="191" customFormat="1" ht="18" customHeight="1">
      <c r="A107" s="213"/>
      <c r="B107" s="216"/>
      <c r="C107" s="216"/>
      <c r="D107" s="216"/>
      <c r="E107" s="216"/>
      <c r="F107" s="216"/>
      <c r="G107" s="217"/>
      <c r="H107" s="76"/>
      <c r="I107" s="336"/>
    </row>
    <row r="108" spans="1:9" s="191" customFormat="1" ht="18" customHeight="1">
      <c r="A108" s="218">
        <v>62</v>
      </c>
      <c r="B108" s="195" t="s">
        <v>12</v>
      </c>
      <c r="C108" s="196"/>
      <c r="D108" s="196"/>
      <c r="E108" s="197">
        <v>63</v>
      </c>
      <c r="F108" s="205" t="s">
        <v>64</v>
      </c>
      <c r="G108" s="217"/>
      <c r="H108" s="77"/>
      <c r="I108" s="336"/>
    </row>
    <row r="109" spans="1:9" s="191" customFormat="1" ht="18" customHeight="1">
      <c r="A109" s="198"/>
      <c r="B109" s="197" t="s">
        <v>100</v>
      </c>
      <c r="C109" s="199"/>
      <c r="D109" s="220"/>
      <c r="E109" s="197">
        <v>64</v>
      </c>
      <c r="F109" s="199" t="s">
        <v>13</v>
      </c>
      <c r="G109" s="215">
        <v>42</v>
      </c>
      <c r="H109" s="77"/>
      <c r="I109" s="336"/>
    </row>
    <row r="110" spans="1:9" s="191" customFormat="1" ht="18" customHeight="1">
      <c r="A110" s="198"/>
      <c r="B110" s="197" t="s">
        <v>101</v>
      </c>
      <c r="C110" s="201"/>
      <c r="D110" s="197"/>
      <c r="E110" s="197">
        <v>65</v>
      </c>
      <c r="F110" s="202" t="s">
        <v>102</v>
      </c>
      <c r="G110" s="133">
        <v>52</v>
      </c>
      <c r="H110" s="77"/>
      <c r="I110" s="336"/>
    </row>
    <row r="111" spans="1:9" s="191" customFormat="1" ht="9" customHeight="1">
      <c r="A111" s="198"/>
      <c r="B111" s="199"/>
      <c r="C111" s="199"/>
      <c r="D111" s="199"/>
      <c r="E111" s="221"/>
      <c r="F111" s="222"/>
      <c r="G111" s="217"/>
      <c r="H111" s="190"/>
      <c r="I111" s="336"/>
    </row>
    <row r="112" spans="1:9" s="191" customFormat="1" ht="18" customHeight="1">
      <c r="A112" s="210"/>
      <c r="B112" s="223"/>
      <c r="C112" s="205"/>
      <c r="D112" s="197"/>
      <c r="E112" s="197">
        <v>66</v>
      </c>
      <c r="F112" s="205" t="s">
        <v>65</v>
      </c>
      <c r="G112" s="217"/>
      <c r="H112" s="190"/>
      <c r="I112" s="336"/>
    </row>
    <row r="113" spans="1:9" s="191" customFormat="1" ht="18" customHeight="1">
      <c r="A113" s="198"/>
      <c r="B113" s="197"/>
      <c r="C113" s="199"/>
      <c r="D113" s="220"/>
      <c r="E113" s="197">
        <v>67</v>
      </c>
      <c r="F113" s="199" t="s">
        <v>13</v>
      </c>
      <c r="G113" s="215">
        <v>243</v>
      </c>
      <c r="H113" s="190"/>
      <c r="I113" s="336"/>
    </row>
    <row r="114" spans="1:9" s="191" customFormat="1" ht="18" customHeight="1">
      <c r="A114" s="198"/>
      <c r="B114" s="197"/>
      <c r="C114" s="201"/>
      <c r="D114" s="197"/>
      <c r="E114" s="196">
        <v>68</v>
      </c>
      <c r="F114" s="202" t="s">
        <v>102</v>
      </c>
      <c r="G114" s="133">
        <v>60</v>
      </c>
      <c r="H114" s="190"/>
      <c r="I114" s="336"/>
    </row>
    <row r="115" spans="1:9" s="191" customFormat="1" ht="9" customHeight="1">
      <c r="A115" s="198"/>
      <c r="B115" s="199"/>
      <c r="C115" s="199"/>
      <c r="D115" s="199"/>
      <c r="E115" s="221"/>
      <c r="F115" s="222"/>
      <c r="G115" s="217"/>
      <c r="H115" s="190"/>
      <c r="I115" s="336"/>
    </row>
    <row r="116" spans="1:9" s="191" customFormat="1" ht="18" customHeight="1">
      <c r="A116" s="210"/>
      <c r="B116" s="223"/>
      <c r="C116" s="205"/>
      <c r="D116" s="197"/>
      <c r="E116" s="197">
        <v>69</v>
      </c>
      <c r="F116" s="205" t="s">
        <v>66</v>
      </c>
      <c r="G116" s="217"/>
      <c r="H116" s="190"/>
      <c r="I116" s="336"/>
    </row>
    <row r="117" spans="1:9" s="191" customFormat="1" ht="18" customHeight="1">
      <c r="A117" s="198"/>
      <c r="B117" s="197"/>
      <c r="C117" s="199"/>
      <c r="D117" s="220"/>
      <c r="E117" s="197">
        <v>70</v>
      </c>
      <c r="F117" s="199" t="s">
        <v>13</v>
      </c>
      <c r="G117" s="215">
        <v>203</v>
      </c>
      <c r="H117" s="190"/>
      <c r="I117" s="336"/>
    </row>
    <row r="118" spans="1:9" s="191" customFormat="1" ht="18" customHeight="1">
      <c r="A118" s="198"/>
      <c r="B118" s="197"/>
      <c r="C118" s="201"/>
      <c r="D118" s="197"/>
      <c r="E118" s="196">
        <v>71</v>
      </c>
      <c r="F118" s="202" t="s">
        <v>102</v>
      </c>
      <c r="G118" s="133">
        <v>56</v>
      </c>
      <c r="H118" s="190"/>
      <c r="I118" s="336"/>
    </row>
    <row r="119" spans="1:9" s="191" customFormat="1" ht="9" customHeight="1">
      <c r="A119" s="198"/>
      <c r="B119" s="197"/>
      <c r="C119" s="201"/>
      <c r="D119" s="197"/>
      <c r="E119" s="197"/>
      <c r="F119" s="202"/>
      <c r="G119" s="224"/>
      <c r="H119" s="190"/>
      <c r="I119" s="336"/>
    </row>
    <row r="120" spans="1:9" s="191" customFormat="1" ht="18" customHeight="1">
      <c r="A120" s="210"/>
      <c r="B120" s="223"/>
      <c r="C120" s="205"/>
      <c r="D120" s="197"/>
      <c r="E120" s="225">
        <v>72</v>
      </c>
      <c r="F120" s="205" t="s">
        <v>67</v>
      </c>
      <c r="G120" s="217"/>
      <c r="H120" s="190"/>
      <c r="I120" s="336"/>
    </row>
    <row r="121" spans="1:7" ht="18" customHeight="1">
      <c r="A121" s="198"/>
      <c r="B121" s="197"/>
      <c r="C121" s="199"/>
      <c r="D121" s="220"/>
      <c r="E121" s="197">
        <v>73</v>
      </c>
      <c r="F121" s="199" t="s">
        <v>13</v>
      </c>
      <c r="G121" s="215">
        <v>870</v>
      </c>
    </row>
    <row r="122" spans="1:7" ht="18" customHeight="1">
      <c r="A122" s="198"/>
      <c r="B122" s="197"/>
      <c r="C122" s="199"/>
      <c r="D122" s="220"/>
      <c r="E122" s="197">
        <v>74</v>
      </c>
      <c r="F122" s="202" t="s">
        <v>102</v>
      </c>
      <c r="G122" s="133">
        <v>54</v>
      </c>
    </row>
    <row r="123" spans="1:7" ht="9" customHeight="1">
      <c r="A123" s="198"/>
      <c r="B123" s="197"/>
      <c r="C123" s="199"/>
      <c r="D123" s="220"/>
      <c r="E123" s="197"/>
      <c r="F123" s="202"/>
      <c r="G123" s="226"/>
    </row>
    <row r="124" spans="1:7" ht="18" customHeight="1">
      <c r="A124" s="198"/>
      <c r="B124" s="197"/>
      <c r="C124" s="199"/>
      <c r="D124" s="220"/>
      <c r="E124" s="197">
        <v>75</v>
      </c>
      <c r="F124" s="202"/>
      <c r="G124" s="227"/>
    </row>
    <row r="125" spans="1:7" ht="18" customHeight="1">
      <c r="A125" s="198"/>
      <c r="B125" s="197"/>
      <c r="C125" s="199"/>
      <c r="D125" s="220"/>
      <c r="E125" s="197">
        <v>76</v>
      </c>
      <c r="F125" s="202" t="s">
        <v>47</v>
      </c>
      <c r="G125" s="228"/>
    </row>
    <row r="126" spans="1:7" ht="18" customHeight="1">
      <c r="A126" s="198"/>
      <c r="B126" s="197"/>
      <c r="C126" s="199"/>
      <c r="D126" s="220"/>
      <c r="E126" s="197">
        <v>77</v>
      </c>
      <c r="F126" s="202" t="s">
        <v>47</v>
      </c>
      <c r="G126" s="229"/>
    </row>
    <row r="127" spans="1:7" ht="9" customHeight="1">
      <c r="A127" s="198"/>
      <c r="B127" s="197"/>
      <c r="C127" s="199"/>
      <c r="D127" s="220"/>
      <c r="E127" s="197"/>
      <c r="F127" s="202"/>
      <c r="G127" s="226"/>
    </row>
    <row r="128" spans="1:7" ht="18" customHeight="1">
      <c r="A128" s="198"/>
      <c r="B128" s="197"/>
      <c r="C128" s="199"/>
      <c r="D128" s="220"/>
      <c r="E128" s="197">
        <v>78</v>
      </c>
      <c r="F128" s="202"/>
      <c r="G128" s="227"/>
    </row>
    <row r="129" spans="1:7" ht="18" customHeight="1">
      <c r="A129" s="198"/>
      <c r="B129" s="197"/>
      <c r="C129" s="199"/>
      <c r="D129" s="220"/>
      <c r="E129" s="197">
        <v>79</v>
      </c>
      <c r="F129" s="202" t="s">
        <v>47</v>
      </c>
      <c r="G129" s="228"/>
    </row>
    <row r="130" spans="1:7" ht="18" customHeight="1">
      <c r="A130" s="198"/>
      <c r="B130" s="197"/>
      <c r="C130" s="199"/>
      <c r="D130" s="220"/>
      <c r="E130" s="197">
        <v>80</v>
      </c>
      <c r="F130" s="202" t="s">
        <v>47</v>
      </c>
      <c r="G130" s="229"/>
    </row>
    <row r="131" spans="1:7" ht="18" customHeight="1">
      <c r="A131" s="230"/>
      <c r="B131" s="161"/>
      <c r="C131" s="199"/>
      <c r="D131" s="220"/>
      <c r="E131" s="466" t="s">
        <v>15</v>
      </c>
      <c r="F131" s="467"/>
      <c r="G131" s="231">
        <f>SUM(G109,G113,G117,G121,G125,G129)</f>
        <v>1358</v>
      </c>
    </row>
    <row r="132" spans="1:9" s="191" customFormat="1" ht="9" customHeight="1">
      <c r="A132" s="232"/>
      <c r="B132" s="233"/>
      <c r="C132" s="234"/>
      <c r="D132" s="235"/>
      <c r="E132" s="432"/>
      <c r="F132" s="468"/>
      <c r="G132" s="338"/>
      <c r="H132" s="190"/>
      <c r="I132" s="336"/>
    </row>
    <row r="133" spans="1:9" s="191" customFormat="1" ht="18" customHeight="1">
      <c r="A133" s="237"/>
      <c r="B133" s="238"/>
      <c r="C133" s="238"/>
      <c r="D133" s="238"/>
      <c r="E133" s="221"/>
      <c r="F133" s="222"/>
      <c r="H133" s="190"/>
      <c r="I133" s="336"/>
    </row>
    <row r="134" spans="1:9" s="191" customFormat="1" ht="18" customHeight="1">
      <c r="A134" s="334"/>
      <c r="B134" s="339" t="s">
        <v>103</v>
      </c>
      <c r="C134" s="169"/>
      <c r="D134" s="98"/>
      <c r="E134" s="98"/>
      <c r="F134" s="34"/>
      <c r="G134" s="34"/>
      <c r="H134" s="190"/>
      <c r="I134" s="336"/>
    </row>
    <row r="135" spans="1:9" s="191" customFormat="1" ht="18" customHeight="1">
      <c r="A135" s="213">
        <v>81</v>
      </c>
      <c r="B135" s="202" t="s">
        <v>47</v>
      </c>
      <c r="C135" s="240"/>
      <c r="D135" s="240"/>
      <c r="E135" s="240"/>
      <c r="F135" s="240"/>
      <c r="G135" s="128" t="s">
        <v>38</v>
      </c>
      <c r="H135" s="190"/>
      <c r="I135" s="336"/>
    </row>
    <row r="136" spans="1:9" s="191" customFormat="1" ht="18" customHeight="1">
      <c r="A136" s="213">
        <v>82</v>
      </c>
      <c r="B136" s="202" t="s">
        <v>47</v>
      </c>
      <c r="C136" s="241"/>
      <c r="D136" s="241"/>
      <c r="E136" s="220"/>
      <c r="F136" s="202"/>
      <c r="G136" s="229"/>
      <c r="H136" s="190"/>
      <c r="I136" s="336"/>
    </row>
    <row r="137" spans="1:9" s="191" customFormat="1" ht="18" customHeight="1">
      <c r="A137" s="213">
        <v>83</v>
      </c>
      <c r="B137" s="202" t="s">
        <v>47</v>
      </c>
      <c r="C137" s="241"/>
      <c r="D137" s="241"/>
      <c r="E137" s="220"/>
      <c r="F137" s="202"/>
      <c r="G137" s="229"/>
      <c r="H137" s="190"/>
      <c r="I137" s="336"/>
    </row>
    <row r="138" spans="1:9" s="191" customFormat="1" ht="18" customHeight="1">
      <c r="A138" s="213">
        <v>84</v>
      </c>
      <c r="B138" s="202" t="s">
        <v>47</v>
      </c>
      <c r="C138" s="241"/>
      <c r="D138" s="241"/>
      <c r="E138" s="220"/>
      <c r="F138" s="242"/>
      <c r="G138" s="229"/>
      <c r="H138" s="190"/>
      <c r="I138" s="336"/>
    </row>
    <row r="139" spans="1:9" s="191" customFormat="1" ht="18" customHeight="1">
      <c r="A139" s="213">
        <v>85</v>
      </c>
      <c r="B139" s="202" t="s">
        <v>47</v>
      </c>
      <c r="C139" s="241"/>
      <c r="D139" s="241"/>
      <c r="E139" s="220"/>
      <c r="F139" s="202"/>
      <c r="G139" s="229"/>
      <c r="H139" s="190"/>
      <c r="I139" s="336"/>
    </row>
    <row r="140" spans="1:12" s="191" customFormat="1" ht="18" customHeight="1">
      <c r="A140" s="198"/>
      <c r="B140" s="199"/>
      <c r="C140" s="199"/>
      <c r="D140" s="199"/>
      <c r="E140" s="199"/>
      <c r="F140" s="243"/>
      <c r="G140" s="207"/>
      <c r="H140" s="244"/>
      <c r="I140" s="209"/>
      <c r="J140" s="464"/>
      <c r="K140" s="464"/>
      <c r="L140" s="245"/>
    </row>
    <row r="141" spans="1:12" s="191" customFormat="1" ht="30" customHeight="1">
      <c r="A141" s="198"/>
      <c r="B141" s="223"/>
      <c r="C141" s="205"/>
      <c r="D141" s="197"/>
      <c r="E141" s="197"/>
      <c r="F141" s="197"/>
      <c r="G141" s="49"/>
      <c r="H141" s="246"/>
      <c r="I141" s="209"/>
      <c r="J141" s="465">
        <f>IF((G146+G148+G150)&gt;0,"Grado di differenziazione dei premi di risultato regolati dall'accordo annuale sul fondo 2010 (le percentuali vanno calcolate con riferimento al totale dei dipendenti dell'Area / Categoria / Fascia al 31/12 dell'anno precedente):","")</f>
      </c>
      <c r="K141" s="465"/>
      <c r="L141" s="465"/>
    </row>
    <row r="142" spans="1:12" s="191" customFormat="1" ht="30" customHeight="1">
      <c r="A142" s="213">
        <v>86</v>
      </c>
      <c r="B142" s="460" t="s">
        <v>104</v>
      </c>
      <c r="C142" s="460"/>
      <c r="D142" s="460"/>
      <c r="E142" s="460"/>
      <c r="F142" s="461"/>
      <c r="G142" s="215">
        <v>0</v>
      </c>
      <c r="H142" s="190"/>
      <c r="I142" s="336"/>
      <c r="J142" s="465"/>
      <c r="K142" s="465"/>
      <c r="L142" s="465"/>
    </row>
    <row r="143" spans="1:12" s="191" customFormat="1" ht="9" customHeight="1">
      <c r="A143" s="213"/>
      <c r="B143" s="201"/>
      <c r="C143" s="205"/>
      <c r="D143" s="197"/>
      <c r="E143" s="197"/>
      <c r="F143" s="197"/>
      <c r="G143" s="247"/>
      <c r="H143" s="190"/>
      <c r="I143" s="336"/>
      <c r="J143" s="465"/>
      <c r="K143" s="465"/>
      <c r="L143" s="465"/>
    </row>
    <row r="144" spans="1:12" s="191" customFormat="1" ht="30" customHeight="1">
      <c r="A144" s="213">
        <v>87</v>
      </c>
      <c r="B144" s="460" t="s">
        <v>299</v>
      </c>
      <c r="C144" s="460"/>
      <c r="D144" s="460"/>
      <c r="E144" s="460"/>
      <c r="F144" s="461"/>
      <c r="G144" s="215">
        <v>1638780</v>
      </c>
      <c r="H144" s="190"/>
      <c r="I144" s="336"/>
      <c r="J144" s="465"/>
      <c r="K144" s="465"/>
      <c r="L144" s="465"/>
    </row>
    <row r="145" spans="1:12" s="191" customFormat="1" ht="9" customHeight="1">
      <c r="A145" s="213"/>
      <c r="B145" s="201"/>
      <c r="C145" s="205"/>
      <c r="D145" s="197"/>
      <c r="E145" s="197"/>
      <c r="F145" s="197"/>
      <c r="G145" s="247"/>
      <c r="H145" s="190"/>
      <c r="I145" s="336"/>
      <c r="J145" s="465"/>
      <c r="K145" s="465"/>
      <c r="L145" s="465"/>
    </row>
    <row r="146" spans="1:11" s="191" customFormat="1" ht="30" customHeight="1">
      <c r="A146" s="213">
        <v>88</v>
      </c>
      <c r="B146" s="460" t="e">
        <f>"Numero dipendenti con retribuzione di produttività Fondo "&amp;#REF!&amp;" superiore al 90% del massimo attribuito"</f>
        <v>#REF!</v>
      </c>
      <c r="C146" s="460"/>
      <c r="D146" s="460"/>
      <c r="E146" s="460"/>
      <c r="F146" s="461"/>
      <c r="G146" s="215">
        <v>0</v>
      </c>
      <c r="H146" s="190"/>
      <c r="I146" s="336"/>
      <c r="J146" s="181">
        <f>IF((G146+G148+G150)&gt;0,"==&gt; ","")</f>
      </c>
      <c r="K146" s="181">
        <f>IF((G146+G148+G150)&gt;0,(ROUND(G146/(G146+G148+G150)*100,2)&amp;"%"),"")</f>
      </c>
    </row>
    <row r="147" spans="1:11" s="191" customFormat="1" ht="9" customHeight="1">
      <c r="A147" s="213"/>
      <c r="C147" s="205"/>
      <c r="D147" s="197"/>
      <c r="E147" s="197"/>
      <c r="F147" s="197"/>
      <c r="G147" s="49"/>
      <c r="H147" s="190"/>
      <c r="I147" s="336"/>
      <c r="J147" s="182"/>
      <c r="K147" s="182"/>
    </row>
    <row r="148" spans="1:11" s="191" customFormat="1" ht="30" customHeight="1">
      <c r="A148" s="213">
        <v>89</v>
      </c>
      <c r="B148" s="460" t="e">
        <f>"Numero dipendenti con retribuzione di produttività Fondo "&amp;#REF!&amp;" compresa fra 60% e 90% del massimo attribuito"</f>
        <v>#REF!</v>
      </c>
      <c r="C148" s="460"/>
      <c r="D148" s="460"/>
      <c r="E148" s="460"/>
      <c r="F148" s="461"/>
      <c r="G148" s="215">
        <v>0</v>
      </c>
      <c r="H148" s="190"/>
      <c r="I148" s="336"/>
      <c r="J148" s="181">
        <f>IF((G146+G148+G150)&gt;0,"==&gt; ","")</f>
      </c>
      <c r="K148" s="181">
        <f>IF((G146+G148+G150)&gt;0,(ROUND(G148/(G146+G148+G150)*100,2)&amp;"%"),"")</f>
      </c>
    </row>
    <row r="149" spans="1:11" s="191" customFormat="1" ht="9" customHeight="1">
      <c r="A149" s="213"/>
      <c r="B149" s="223"/>
      <c r="C149" s="205"/>
      <c r="D149" s="197"/>
      <c r="E149" s="197"/>
      <c r="F149" s="197"/>
      <c r="G149" s="247"/>
      <c r="H149" s="190"/>
      <c r="I149" s="336"/>
      <c r="J149" s="182"/>
      <c r="K149" s="182"/>
    </row>
    <row r="150" spans="1:11" s="191" customFormat="1" ht="30" customHeight="1">
      <c r="A150" s="213">
        <v>90</v>
      </c>
      <c r="B150" s="460" t="e">
        <f>"Numero dipendenti con retribuzione di produttività Fondo "&amp;#REF!&amp;" inferiore al 60% del massimo attribuito"</f>
        <v>#REF!</v>
      </c>
      <c r="C150" s="460"/>
      <c r="D150" s="460"/>
      <c r="E150" s="460"/>
      <c r="F150" s="461"/>
      <c r="G150" s="215">
        <v>0</v>
      </c>
      <c r="H150" s="190"/>
      <c r="I150" s="336"/>
      <c r="J150" s="181">
        <f>IF((G146+G148+G150)&gt;0,"==&gt; ","")</f>
      </c>
      <c r="K150" s="181">
        <f>IF((G146+G148+G150)&gt;0,(ROUND(G150/(G146+G148+G150)*100,2)&amp;"%"),"")</f>
      </c>
    </row>
    <row r="151" spans="1:9" s="191" customFormat="1" ht="9" customHeight="1">
      <c r="A151" s="213"/>
      <c r="B151" s="201"/>
      <c r="C151" s="205"/>
      <c r="D151" s="197"/>
      <c r="E151" s="197"/>
      <c r="F151" s="197"/>
      <c r="G151" s="247"/>
      <c r="H151" s="190"/>
      <c r="I151" s="336"/>
    </row>
    <row r="152" spans="1:9" s="191" customFormat="1" ht="18" customHeight="1">
      <c r="A152" s="213">
        <v>91</v>
      </c>
      <c r="B152" s="202" t="s">
        <v>47</v>
      </c>
      <c r="C152" s="199"/>
      <c r="D152" s="199"/>
      <c r="E152" s="199"/>
      <c r="F152" s="242"/>
      <c r="G152" s="228"/>
      <c r="H152" s="190"/>
      <c r="I152" s="336"/>
    </row>
    <row r="153" spans="1:9" s="191" customFormat="1" ht="9" customHeight="1">
      <c r="A153" s="213"/>
      <c r="B153" s="201"/>
      <c r="C153" s="205"/>
      <c r="D153" s="197"/>
      <c r="E153" s="197"/>
      <c r="F153" s="197"/>
      <c r="G153" s="247"/>
      <c r="H153" s="190"/>
      <c r="I153" s="336"/>
    </row>
    <row r="154" spans="1:9" s="191" customFormat="1" ht="18" customHeight="1">
      <c r="A154" s="213">
        <v>92</v>
      </c>
      <c r="B154" s="202" t="s">
        <v>47</v>
      </c>
      <c r="C154" s="199"/>
      <c r="D154" s="199"/>
      <c r="E154" s="199"/>
      <c r="F154" s="242"/>
      <c r="G154" s="228"/>
      <c r="H154" s="190"/>
      <c r="I154" s="336"/>
    </row>
    <row r="155" spans="1:9" s="191" customFormat="1" ht="9" customHeight="1">
      <c r="A155" s="194"/>
      <c r="B155" s="201"/>
      <c r="C155" s="205"/>
      <c r="D155" s="197"/>
      <c r="E155" s="197"/>
      <c r="F155" s="197"/>
      <c r="G155" s="49"/>
      <c r="H155" s="190"/>
      <c r="I155" s="336"/>
    </row>
    <row r="156" spans="1:9" s="191" customFormat="1" ht="18" customHeight="1">
      <c r="A156" s="198">
        <v>93</v>
      </c>
      <c r="B156" s="202" t="s">
        <v>47</v>
      </c>
      <c r="C156" s="199"/>
      <c r="D156" s="199"/>
      <c r="E156" s="199"/>
      <c r="F156" s="197"/>
      <c r="G156" s="228"/>
      <c r="H156" s="190"/>
      <c r="I156" s="336"/>
    </row>
    <row r="157" spans="1:9" s="191" customFormat="1" ht="9" customHeight="1">
      <c r="A157" s="213"/>
      <c r="B157" s="201"/>
      <c r="C157" s="205"/>
      <c r="D157" s="197"/>
      <c r="E157" s="197"/>
      <c r="F157" s="197"/>
      <c r="G157" s="247"/>
      <c r="H157" s="190"/>
      <c r="I157" s="336"/>
    </row>
    <row r="158" spans="1:9" s="251" customFormat="1" ht="18" customHeight="1">
      <c r="A158" s="213">
        <v>94</v>
      </c>
      <c r="B158" s="202" t="s">
        <v>47</v>
      </c>
      <c r="C158" s="248"/>
      <c r="D158" s="248"/>
      <c r="E158" s="248"/>
      <c r="F158" s="249"/>
      <c r="G158" s="228"/>
      <c r="H158" s="250"/>
      <c r="I158" s="340"/>
    </row>
    <row r="159" spans="1:9" s="172" customFormat="1" ht="9" customHeight="1">
      <c r="A159" s="213"/>
      <c r="B159" s="201"/>
      <c r="C159" s="205"/>
      <c r="D159" s="197"/>
      <c r="E159" s="197"/>
      <c r="F159" s="197"/>
      <c r="G159" s="247"/>
      <c r="H159" s="252"/>
      <c r="I159" s="324"/>
    </row>
    <row r="160" spans="1:9" s="178" customFormat="1" ht="18" customHeight="1">
      <c r="A160" s="213">
        <v>95</v>
      </c>
      <c r="B160" s="202" t="s">
        <v>47</v>
      </c>
      <c r="C160" s="199"/>
      <c r="D160" s="199"/>
      <c r="E160" s="199"/>
      <c r="F160" s="242"/>
      <c r="G160" s="228"/>
      <c r="H160" s="179"/>
      <c r="I160" s="326"/>
    </row>
    <row r="161" spans="1:9" s="178" customFormat="1" ht="9" customHeight="1">
      <c r="A161" s="213"/>
      <c r="B161" s="202"/>
      <c r="C161" s="199"/>
      <c r="D161" s="199"/>
      <c r="E161" s="199"/>
      <c r="F161" s="216"/>
      <c r="G161" s="254"/>
      <c r="H161" s="179"/>
      <c r="I161" s="326"/>
    </row>
    <row r="162" spans="1:9" s="178" customFormat="1" ht="18" customHeight="1">
      <c r="A162" s="213">
        <v>96</v>
      </c>
      <c r="B162" s="202" t="s">
        <v>47</v>
      </c>
      <c r="C162" s="199"/>
      <c r="D162" s="199"/>
      <c r="E162" s="199"/>
      <c r="F162" s="216"/>
      <c r="G162" s="228"/>
      <c r="H162" s="179"/>
      <c r="I162" s="326"/>
    </row>
    <row r="163" spans="1:9" s="178" customFormat="1" ht="9" customHeight="1">
      <c r="A163" s="213"/>
      <c r="B163" s="202"/>
      <c r="C163" s="199"/>
      <c r="D163" s="199"/>
      <c r="E163" s="199"/>
      <c r="F163" s="216"/>
      <c r="G163" s="254"/>
      <c r="H163" s="179"/>
      <c r="I163" s="326"/>
    </row>
    <row r="164" spans="1:9" s="178" customFormat="1" ht="18" customHeight="1">
      <c r="A164" s="255">
        <v>97</v>
      </c>
      <c r="B164" s="256" t="s">
        <v>47</v>
      </c>
      <c r="C164" s="257"/>
      <c r="D164" s="257"/>
      <c r="E164" s="257"/>
      <c r="F164" s="258"/>
      <c r="G164" s="228"/>
      <c r="H164" s="179"/>
      <c r="I164" s="326"/>
    </row>
    <row r="165" spans="1:9" s="178" customFormat="1" ht="18" customHeight="1" hidden="1">
      <c r="A165" s="259"/>
      <c r="B165" s="202"/>
      <c r="C165" s="199"/>
      <c r="D165" s="199"/>
      <c r="E165" s="199"/>
      <c r="F165" s="216"/>
      <c r="G165" s="260"/>
      <c r="H165" s="179"/>
      <c r="I165" s="326"/>
    </row>
    <row r="166" spans="1:9" s="178" customFormat="1" ht="18" customHeight="1" hidden="1">
      <c r="A166" s="261"/>
      <c r="B166" s="262" t="s">
        <v>54</v>
      </c>
      <c r="C166" s="146"/>
      <c r="D166" s="146"/>
      <c r="E166" s="146"/>
      <c r="F166" s="51"/>
      <c r="G166" s="131"/>
      <c r="H166" s="179"/>
      <c r="I166" s="326"/>
    </row>
    <row r="167" spans="1:9" s="178" customFormat="1" ht="18" customHeight="1" hidden="1">
      <c r="A167" s="263"/>
      <c r="B167" s="264"/>
      <c r="C167" s="264"/>
      <c r="D167" s="264"/>
      <c r="E167" s="264"/>
      <c r="F167" s="149" t="s">
        <v>34</v>
      </c>
      <c r="G167" s="150" t="s">
        <v>35</v>
      </c>
      <c r="H167" s="179"/>
      <c r="I167" s="326"/>
    </row>
    <row r="168" spans="1:9" s="343" customFormat="1" ht="19.5" customHeight="1" hidden="1">
      <c r="A168" s="218">
        <v>28</v>
      </c>
      <c r="B168" s="341" t="s">
        <v>47</v>
      </c>
      <c r="C168" s="125"/>
      <c r="D168" s="125"/>
      <c r="E168" s="125"/>
      <c r="F168" s="228"/>
      <c r="G168" s="228"/>
      <c r="H168" s="342"/>
      <c r="I168" s="310"/>
    </row>
    <row r="169" spans="1:9" s="178" customFormat="1" ht="9" customHeight="1" hidden="1">
      <c r="A169" s="344"/>
      <c r="B169" s="345"/>
      <c r="C169" s="125"/>
      <c r="D169" s="125"/>
      <c r="E169" s="125"/>
      <c r="F169" s="127"/>
      <c r="G169" s="175"/>
      <c r="H169" s="179"/>
      <c r="I169" s="310"/>
    </row>
    <row r="170" spans="1:9" s="161" customFormat="1" ht="29.25" customHeight="1" hidden="1">
      <c r="A170" s="129">
        <v>29</v>
      </c>
      <c r="B170" s="448" t="s">
        <v>105</v>
      </c>
      <c r="C170" s="448"/>
      <c r="D170" s="448"/>
      <c r="E170" s="449"/>
      <c r="F170" s="267"/>
      <c r="G170" s="267"/>
      <c r="H170" s="176"/>
      <c r="I170" s="310"/>
    </row>
    <row r="171" spans="1:9" s="161" customFormat="1" ht="21" customHeight="1" hidden="1">
      <c r="A171" s="346"/>
      <c r="B171" s="347"/>
      <c r="C171" s="347"/>
      <c r="D171" s="108">
        <v>30</v>
      </c>
      <c r="E171" s="276" t="s">
        <v>91</v>
      </c>
      <c r="F171" s="266"/>
      <c r="G171" s="462">
        <f>IF(AND(H170=1,H171=0),"RISPOSTA OBBLIGATORIA","")</f>
      </c>
      <c r="H171" s="348"/>
      <c r="I171" s="349"/>
    </row>
    <row r="172" spans="1:9" s="161" customFormat="1" ht="21" customHeight="1" hidden="1">
      <c r="A172" s="346"/>
      <c r="B172" s="67"/>
      <c r="C172" s="68"/>
      <c r="D172" s="108">
        <v>31</v>
      </c>
      <c r="E172" s="276" t="s">
        <v>92</v>
      </c>
      <c r="F172" s="350"/>
      <c r="G172" s="463"/>
      <c r="H172" s="348"/>
      <c r="I172" s="349"/>
    </row>
    <row r="173" spans="1:9" s="161" customFormat="1" ht="9" customHeight="1" hidden="1">
      <c r="A173" s="346"/>
      <c r="B173" s="68"/>
      <c r="C173" s="68"/>
      <c r="D173" s="68"/>
      <c r="E173" s="68"/>
      <c r="F173" s="35"/>
      <c r="G173" s="56"/>
      <c r="H173" s="187"/>
      <c r="I173" s="328"/>
    </row>
    <row r="174" spans="1:9" s="161" customFormat="1" ht="18" customHeight="1" hidden="1">
      <c r="A174" s="346"/>
      <c r="B174" s="351"/>
      <c r="C174" s="352">
        <v>32</v>
      </c>
      <c r="D174" s="276" t="s">
        <v>47</v>
      </c>
      <c r="E174" s="69"/>
      <c r="F174" s="59"/>
      <c r="G174" s="56"/>
      <c r="H174" s="78"/>
      <c r="I174" s="328"/>
    </row>
    <row r="175" spans="1:9" s="265" customFormat="1" ht="18" customHeight="1" hidden="1">
      <c r="A175" s="346"/>
      <c r="B175" s="69"/>
      <c r="C175" s="69"/>
      <c r="D175" s="108">
        <v>33</v>
      </c>
      <c r="E175" s="276" t="s">
        <v>47</v>
      </c>
      <c r="F175" s="228"/>
      <c r="G175" s="417">
        <f>IF(AND(H170=1,H171=2,F175=0,F176=0,F177=0,F178=0),"IMMETTERE UN VALORE PER ALMENO UNA DELLE TIPOLOGIE DI ISTITUZIONE","")</f>
      </c>
      <c r="H175" s="79"/>
      <c r="I175" s="310"/>
    </row>
    <row r="176" spans="1:9" s="191" customFormat="1" ht="18" customHeight="1" hidden="1">
      <c r="A176" s="346"/>
      <c r="B176" s="69"/>
      <c r="C176" s="69"/>
      <c r="D176" s="108">
        <v>34</v>
      </c>
      <c r="E176" s="276" t="s">
        <v>47</v>
      </c>
      <c r="F176" s="228"/>
      <c r="G176" s="418"/>
      <c r="H176" s="190"/>
      <c r="I176" s="336"/>
    </row>
    <row r="177" spans="1:9" s="191" customFormat="1" ht="18" customHeight="1" hidden="1">
      <c r="A177" s="346"/>
      <c r="B177" s="69"/>
      <c r="C177" s="69"/>
      <c r="D177" s="108">
        <v>35</v>
      </c>
      <c r="E177" s="341" t="s">
        <v>47</v>
      </c>
      <c r="F177" s="228"/>
      <c r="G177" s="418"/>
      <c r="H177" s="190"/>
      <c r="I177" s="336"/>
    </row>
    <row r="178" spans="1:9" s="191" customFormat="1" ht="18" customHeight="1" hidden="1">
      <c r="A178" s="346"/>
      <c r="B178" s="353"/>
      <c r="C178" s="353"/>
      <c r="D178" s="108">
        <v>36</v>
      </c>
      <c r="E178" s="341" t="s">
        <v>47</v>
      </c>
      <c r="F178" s="228"/>
      <c r="G178" s="418"/>
      <c r="H178" s="190"/>
      <c r="I178" s="336"/>
    </row>
    <row r="179" spans="1:9" s="191" customFormat="1" ht="9" customHeight="1" hidden="1">
      <c r="A179" s="354"/>
      <c r="B179" s="345"/>
      <c r="C179" s="355"/>
      <c r="D179" s="355"/>
      <c r="E179" s="355"/>
      <c r="F179" s="341"/>
      <c r="G179" s="247"/>
      <c r="H179" s="190"/>
      <c r="I179" s="336"/>
    </row>
    <row r="180" spans="1:9" s="191" customFormat="1" ht="18" customHeight="1" hidden="1">
      <c r="A180" s="129">
        <v>37</v>
      </c>
      <c r="B180" s="341" t="s">
        <v>47</v>
      </c>
      <c r="C180" s="355"/>
      <c r="D180" s="355"/>
      <c r="E180" s="355"/>
      <c r="F180" s="356"/>
      <c r="G180" s="357"/>
      <c r="H180" s="190"/>
      <c r="I180" s="336"/>
    </row>
    <row r="181" spans="1:9" s="191" customFormat="1" ht="18" customHeight="1" hidden="1">
      <c r="A181" s="354"/>
      <c r="B181" s="358">
        <v>38</v>
      </c>
      <c r="C181" s="341" t="s">
        <v>47</v>
      </c>
      <c r="D181" s="359"/>
      <c r="E181" s="355"/>
      <c r="F181" s="228"/>
      <c r="G181" s="446">
        <f>IF(AND(H170=1,I181=FALSE,I182=FALSE,I183=FALSE,I184=FALSE,I185=FALSE),"RISPOSTA OBBLIGATORIA: SELEZIONARE ALMENO UN PROCEDIMENTO","")</f>
      </c>
      <c r="H181" s="190"/>
      <c r="I181" s="336"/>
    </row>
    <row r="182" spans="1:9" s="191" customFormat="1" ht="18" customHeight="1" hidden="1">
      <c r="A182" s="354"/>
      <c r="B182" s="358">
        <v>39</v>
      </c>
      <c r="C182" s="341" t="s">
        <v>47</v>
      </c>
      <c r="D182" s="359"/>
      <c r="E182" s="355"/>
      <c r="F182" s="228"/>
      <c r="G182" s="447"/>
      <c r="H182" s="190"/>
      <c r="I182" s="336"/>
    </row>
    <row r="183" spans="1:9" s="191" customFormat="1" ht="18" customHeight="1" hidden="1">
      <c r="A183" s="354"/>
      <c r="B183" s="358">
        <v>40</v>
      </c>
      <c r="C183" s="341" t="s">
        <v>47</v>
      </c>
      <c r="D183" s="359"/>
      <c r="E183" s="355"/>
      <c r="F183" s="228"/>
      <c r="G183" s="447"/>
      <c r="H183" s="190"/>
      <c r="I183" s="336"/>
    </row>
    <row r="184" spans="1:9" s="191" customFormat="1" ht="18" customHeight="1" hidden="1">
      <c r="A184" s="354"/>
      <c r="B184" s="358">
        <v>41</v>
      </c>
      <c r="C184" s="341" t="s">
        <v>47</v>
      </c>
      <c r="D184" s="359"/>
      <c r="E184" s="345"/>
      <c r="F184" s="228"/>
      <c r="G184" s="447"/>
      <c r="H184" s="190"/>
      <c r="I184" s="336"/>
    </row>
    <row r="185" spans="1:8" ht="18" customHeight="1" hidden="1">
      <c r="A185" s="354"/>
      <c r="B185" s="358">
        <v>42</v>
      </c>
      <c r="C185" s="341" t="s">
        <v>47</v>
      </c>
      <c r="D185" s="359"/>
      <c r="E185" s="345"/>
      <c r="F185" s="228"/>
      <c r="G185" s="447"/>
      <c r="H185" s="190"/>
    </row>
    <row r="186" spans="1:7" ht="9" customHeight="1" hidden="1">
      <c r="A186" s="354"/>
      <c r="B186" s="345"/>
      <c r="C186" s="345"/>
      <c r="D186" s="345"/>
      <c r="E186" s="345"/>
      <c r="F186" s="360"/>
      <c r="G186" s="224"/>
    </row>
    <row r="187" spans="1:9" s="269" customFormat="1" ht="30" customHeight="1" hidden="1">
      <c r="A187" s="218">
        <v>43</v>
      </c>
      <c r="B187" s="448" t="s">
        <v>106</v>
      </c>
      <c r="C187" s="448"/>
      <c r="D187" s="448"/>
      <c r="E187" s="448"/>
      <c r="F187" s="449"/>
      <c r="G187" s="200"/>
      <c r="H187" s="268"/>
      <c r="I187" s="310"/>
    </row>
    <row r="188" spans="1:9" s="269" customFormat="1" ht="9" customHeight="1" hidden="1">
      <c r="A188" s="344"/>
      <c r="B188" s="345"/>
      <c r="C188" s="345"/>
      <c r="D188" s="345"/>
      <c r="E188" s="345"/>
      <c r="F188" s="356"/>
      <c r="G188" s="361"/>
      <c r="H188" s="268"/>
      <c r="I188" s="310"/>
    </row>
    <row r="189" spans="1:9" s="269" customFormat="1" ht="18" customHeight="1" hidden="1">
      <c r="A189" s="218">
        <v>45</v>
      </c>
      <c r="B189" s="341" t="s">
        <v>47</v>
      </c>
      <c r="C189" s="345"/>
      <c r="D189" s="345"/>
      <c r="E189" s="345"/>
      <c r="F189" s="356"/>
      <c r="G189" s="228"/>
      <c r="H189" s="268"/>
      <c r="I189" s="310"/>
    </row>
    <row r="190" spans="1:9" s="269" customFormat="1" ht="9" customHeight="1" hidden="1">
      <c r="A190" s="344"/>
      <c r="B190" s="345"/>
      <c r="C190" s="345"/>
      <c r="D190" s="345"/>
      <c r="E190" s="345"/>
      <c r="F190" s="356"/>
      <c r="G190" s="362"/>
      <c r="H190" s="268"/>
      <c r="I190" s="310"/>
    </row>
    <row r="191" spans="1:9" s="269" customFormat="1" ht="18" customHeight="1" hidden="1">
      <c r="A191" s="218">
        <v>46</v>
      </c>
      <c r="B191" s="341" t="s">
        <v>47</v>
      </c>
      <c r="C191" s="345"/>
      <c r="D191" s="345"/>
      <c r="E191" s="345"/>
      <c r="F191" s="356"/>
      <c r="G191" s="228"/>
      <c r="H191" s="268"/>
      <c r="I191" s="310"/>
    </row>
    <row r="192" spans="1:9" s="269" customFormat="1" ht="9" customHeight="1" hidden="1">
      <c r="A192" s="344"/>
      <c r="B192" s="345"/>
      <c r="C192" s="345"/>
      <c r="D192" s="345"/>
      <c r="E192" s="345"/>
      <c r="F192" s="356"/>
      <c r="G192" s="362"/>
      <c r="H192" s="268"/>
      <c r="I192" s="310"/>
    </row>
    <row r="193" spans="1:9" s="269" customFormat="1" ht="18" customHeight="1" hidden="1">
      <c r="A193" s="218">
        <v>47</v>
      </c>
      <c r="B193" s="341" t="s">
        <v>47</v>
      </c>
      <c r="C193" s="345"/>
      <c r="D193" s="345"/>
      <c r="E193" s="345"/>
      <c r="F193" s="356"/>
      <c r="G193" s="228"/>
      <c r="H193" s="268"/>
      <c r="I193" s="310"/>
    </row>
    <row r="194" spans="1:9" s="269" customFormat="1" ht="9" customHeight="1" hidden="1">
      <c r="A194" s="344"/>
      <c r="B194" s="345"/>
      <c r="C194" s="345"/>
      <c r="D194" s="345"/>
      <c r="E194" s="345"/>
      <c r="F194" s="356"/>
      <c r="G194" s="362"/>
      <c r="H194" s="268"/>
      <c r="I194" s="310"/>
    </row>
    <row r="195" spans="1:9" s="269" customFormat="1" ht="18" customHeight="1" hidden="1">
      <c r="A195" s="218">
        <v>48</v>
      </c>
      <c r="B195" s="341" t="s">
        <v>47</v>
      </c>
      <c r="C195" s="345"/>
      <c r="D195" s="345"/>
      <c r="E195" s="345"/>
      <c r="F195" s="356"/>
      <c r="G195" s="228"/>
      <c r="H195" s="268"/>
      <c r="I195" s="310"/>
    </row>
    <row r="196" spans="1:9" s="269" customFormat="1" ht="9" customHeight="1" hidden="1">
      <c r="A196" s="344"/>
      <c r="B196" s="345"/>
      <c r="C196" s="345"/>
      <c r="D196" s="345"/>
      <c r="E196" s="345"/>
      <c r="F196" s="356"/>
      <c r="G196" s="362"/>
      <c r="H196" s="268"/>
      <c r="I196" s="310"/>
    </row>
    <row r="197" spans="1:9" s="269" customFormat="1" ht="18" customHeight="1" hidden="1">
      <c r="A197" s="218">
        <v>49</v>
      </c>
      <c r="B197" s="341" t="s">
        <v>47</v>
      </c>
      <c r="C197" s="345"/>
      <c r="D197" s="345"/>
      <c r="E197" s="345"/>
      <c r="F197" s="356"/>
      <c r="G197" s="228"/>
      <c r="H197" s="268"/>
      <c r="I197" s="310"/>
    </row>
    <row r="198" spans="1:7" ht="9" customHeight="1" hidden="1">
      <c r="A198" s="344"/>
      <c r="B198" s="345"/>
      <c r="C198" s="345"/>
      <c r="D198" s="345"/>
      <c r="E198" s="345"/>
      <c r="F198" s="356"/>
      <c r="G198" s="362"/>
    </row>
    <row r="199" spans="1:9" s="168" customFormat="1" ht="18" customHeight="1" hidden="1">
      <c r="A199" s="218">
        <v>50</v>
      </c>
      <c r="B199" s="341" t="s">
        <v>47</v>
      </c>
      <c r="C199" s="345"/>
      <c r="D199" s="345"/>
      <c r="E199" s="345"/>
      <c r="F199" s="356"/>
      <c r="G199" s="228"/>
      <c r="H199" s="285"/>
      <c r="I199" s="310"/>
    </row>
    <row r="200" spans="1:7" ht="9" customHeight="1" hidden="1">
      <c r="A200" s="363"/>
      <c r="B200" s="167"/>
      <c r="C200" s="167"/>
      <c r="D200" s="167"/>
      <c r="E200" s="167"/>
      <c r="F200" s="167"/>
      <c r="G200" s="288"/>
    </row>
    <row r="201" spans="1:11" ht="15" hidden="1">
      <c r="A201" s="108"/>
      <c r="C201" s="169"/>
      <c r="G201" s="52"/>
      <c r="H201" s="289">
        <f>SUM(E13:G13,E15:G15,E17:G17,G20,G22,G24,G26,G28,G30,G32,G34,G39,G41,G43,G45,H48,H50,H52,H54,F57:G57,F59:G59,F61:G61,F63:G63,H67,H69,H71,H73,G76,G78,G80)</f>
        <v>443151</v>
      </c>
      <c r="I201" s="290">
        <f>SUM(G82,G84,G86,H91,H93,H95,G98:G103,G106,G109:G110,G113:G114,G117:G118,G121:G122,G125:G126,G129:G130,G136:G139,G142,G144,G146,G148,G150,G152,G154,G156,G158,G160,G162,G164,H168,H170,H171)</f>
        <v>1642815</v>
      </c>
      <c r="J201" s="291">
        <f>SUM(F175:F178,H181,H182,H183,H184,H185,G187,G189,G191,G193,G195,G197,G199)</f>
        <v>0</v>
      </c>
      <c r="K201" s="291">
        <f>SUM(H201:J201)</f>
        <v>2085966</v>
      </c>
    </row>
    <row r="202" spans="1:11" ht="15">
      <c r="A202" s="108"/>
      <c r="C202" s="169"/>
      <c r="G202" s="52"/>
      <c r="H202" s="289"/>
      <c r="I202" s="290"/>
      <c r="J202" s="291"/>
      <c r="K202" s="291"/>
    </row>
    <row r="203" spans="1:7" ht="18">
      <c r="A203" s="364"/>
      <c r="B203" s="60" t="s">
        <v>55</v>
      </c>
      <c r="C203" s="296"/>
      <c r="D203" s="297"/>
      <c r="E203" s="297"/>
      <c r="F203" s="297"/>
      <c r="G203" s="298"/>
    </row>
    <row r="204" spans="1:7" ht="12">
      <c r="A204" s="421"/>
      <c r="B204" s="450"/>
      <c r="C204" s="450"/>
      <c r="D204" s="450"/>
      <c r="E204" s="450"/>
      <c r="F204" s="450"/>
      <c r="G204" s="451"/>
    </row>
    <row r="205" spans="1:7" ht="12">
      <c r="A205" s="452"/>
      <c r="B205" s="453"/>
      <c r="C205" s="453"/>
      <c r="D205" s="453"/>
      <c r="E205" s="453"/>
      <c r="F205" s="453"/>
      <c r="G205" s="454"/>
    </row>
    <row r="206" spans="1:7" ht="12">
      <c r="A206" s="452"/>
      <c r="B206" s="453"/>
      <c r="C206" s="453"/>
      <c r="D206" s="453"/>
      <c r="E206" s="453"/>
      <c r="F206" s="453"/>
      <c r="G206" s="454"/>
    </row>
    <row r="207" spans="1:7" ht="12">
      <c r="A207" s="452"/>
      <c r="B207" s="453"/>
      <c r="C207" s="453"/>
      <c r="D207" s="453"/>
      <c r="E207" s="453"/>
      <c r="F207" s="453"/>
      <c r="G207" s="454"/>
    </row>
    <row r="208" spans="1:7" ht="18" customHeight="1">
      <c r="A208" s="452"/>
      <c r="B208" s="453"/>
      <c r="C208" s="453"/>
      <c r="D208" s="453"/>
      <c r="E208" s="453"/>
      <c r="F208" s="453"/>
      <c r="G208" s="454"/>
    </row>
    <row r="209" spans="1:7" ht="15" customHeight="1">
      <c r="A209" s="455"/>
      <c r="B209" s="456"/>
      <c r="C209" s="456"/>
      <c r="D209" s="456"/>
      <c r="E209" s="456"/>
      <c r="F209" s="456"/>
      <c r="G209" s="457"/>
    </row>
    <row r="210" spans="1:7" ht="13.5" customHeight="1">
      <c r="A210" s="148"/>
      <c r="B210" s="148"/>
      <c r="C210" s="148"/>
      <c r="D210" s="148"/>
      <c r="E210" s="148"/>
      <c r="F210" s="148"/>
      <c r="G210" s="86"/>
    </row>
    <row r="211" spans="1:7" ht="76.5" customHeight="1" hidden="1">
      <c r="A211" s="365"/>
      <c r="B211" s="366"/>
      <c r="C211" s="367"/>
      <c r="D211" s="367"/>
      <c r="E211" s="367"/>
      <c r="F211" s="367"/>
      <c r="G211" s="367"/>
    </row>
    <row r="212" spans="1:7" ht="12.75" hidden="1">
      <c r="A212" s="148"/>
      <c r="B212" s="148"/>
      <c r="C212" s="148"/>
      <c r="D212" s="148"/>
      <c r="E212" s="148"/>
      <c r="F212" s="148"/>
      <c r="G212" s="86"/>
    </row>
    <row r="213" ht="12.75" hidden="1"/>
  </sheetData>
  <sheetProtection password="EA98" sheet="1" formatColumns="0" selectLockedCells="1"/>
  <mergeCells count="38">
    <mergeCell ref="B22:F22"/>
    <mergeCell ref="B13:D13"/>
    <mergeCell ref="B15:D15"/>
    <mergeCell ref="B17:D17"/>
    <mergeCell ref="B20:F20"/>
    <mergeCell ref="B91:E91"/>
    <mergeCell ref="B41:F41"/>
    <mergeCell ref="B54:E54"/>
    <mergeCell ref="B56:E56"/>
    <mergeCell ref="B50:E50"/>
    <mergeCell ref="B52:E52"/>
    <mergeCell ref="B48:E48"/>
    <mergeCell ref="B24:F24"/>
    <mergeCell ref="B26:F26"/>
    <mergeCell ref="B39:F39"/>
    <mergeCell ref="B28:F28"/>
    <mergeCell ref="B30:F30"/>
    <mergeCell ref="B32:F32"/>
    <mergeCell ref="B34:F34"/>
    <mergeCell ref="J104:L105"/>
    <mergeCell ref="B106:F106"/>
    <mergeCell ref="J140:K140"/>
    <mergeCell ref="J141:L145"/>
    <mergeCell ref="B142:F142"/>
    <mergeCell ref="B144:F144"/>
    <mergeCell ref="B104:F104"/>
    <mergeCell ref="E131:F131"/>
    <mergeCell ref="E132:F132"/>
    <mergeCell ref="G181:G185"/>
    <mergeCell ref="B187:F187"/>
    <mergeCell ref="A204:G209"/>
    <mergeCell ref="E9:F9"/>
    <mergeCell ref="B146:F146"/>
    <mergeCell ref="B148:F148"/>
    <mergeCell ref="B150:F150"/>
    <mergeCell ref="B170:E170"/>
    <mergeCell ref="G171:G172"/>
    <mergeCell ref="G175:G178"/>
  </mergeCells>
  <dataValidations count="9">
    <dataValidation type="decimal" allowBlank="1" showInputMessage="1" showErrorMessage="1" errorTitle="ATTENZIONE" error="INSERIRE UNA PERCENTUALE VALIDA" sqref="G110 G122 G118 G114">
      <formula1>0</formula1>
      <formula2>100</formula2>
    </dataValidation>
    <dataValidation type="decimal" allowBlank="1" showInputMessage="1" showErrorMessage="1" errorTitle="ATTENZIONE" error="INSERIRE UN VALORE VALIDO" sqref="G130 G126">
      <formula1>0</formula1>
      <formula2>999999999999.99</formula2>
    </dataValidation>
    <dataValidation type="decimal" allowBlank="1" showInputMessage="1" showErrorMessage="1" errorTitle="ERRORE" error="INSERIRE UNA PERCENTUALE VALIDA" sqref="G26 G136:G139 G98:G103 G187">
      <formula1>0</formula1>
      <formula2>100</formula2>
    </dataValidation>
    <dataValidation type="whole" allowBlank="1" showInputMessage="1" showErrorMessage="1" errorTitle="ATTENZIONE" error="INSERIRE VALORI NUMERICI INTERI" sqref="G199 G197 G28 G30 G34 G39 G32 G129 G45 G106 G109 G113 G117 G121 G125 G24 G142 G144 G146 G148 G150 G152 G154 G156 G158 G160 G162 G164 F175:F178 G189 G191 G193 G195">
      <formula1>0</formula1>
      <formula2>999999999999</formula2>
    </dataValidation>
    <dataValidation type="whole" allowBlank="1" showInputMessage="1" showErrorMessage="1" errorTitle="ERRORE" error="INSERIRE UN GIORNO VALIDO" sqref="E13 E17 E15">
      <formula1>1</formula1>
      <formula2>31</formula2>
    </dataValidation>
    <dataValidation type="decimal" allowBlank="1" showInputMessage="1" showErrorMessage="1" errorTitle="ERRORE" error="INSERIRE UNA PERCENTUALE COMPRESA TRA 0,00 e 100,00" sqref="G198 G188 G190 G192 G194 G196">
      <formula1>0</formula1>
      <formula2>100</formula2>
    </dataValidation>
    <dataValidation type="whole" allowBlank="1" showInputMessage="1" showErrorMessage="1" errorTitle="ERRORE" error="INSERIRE UN ANNO VALIDO" sqref="G20 G15 G13 G17">
      <formula1>1990</formula1>
      <formula2>2020</formula2>
    </dataValidation>
    <dataValidation type="whole" allowBlank="1" showInputMessage="1" showErrorMessage="1" errorTitle="ERRORE" error="INSERIRE UN MESE VALIDO" sqref="F13 F17 F15">
      <formula1>1</formula1>
      <formula2>12</formula2>
    </dataValidation>
    <dataValidation type="textLength" allowBlank="1" showInputMessage="1" showErrorMessage="1" errorTitle="ERRORE" error="IL CAMPO TESTO PUO' CONTENERE AL MASSIMO 500 CARATTERI" sqref="A204:G209">
      <formula1>0</formula1>
      <formula2>500</formula2>
    </dataValidation>
  </dataValidations>
  <printOptions horizontalCentered="1"/>
  <pageMargins left="0" right="0" top="0.3937007874015748" bottom="0.1968503937007874" header="0.15748031496062992" footer="0.15748031496062992"/>
  <pageSetup fitToHeight="0" fitToWidth="0" horizontalDpi="300" verticalDpi="300" orientation="portrait" paperSize="9" scale="55" r:id="rId3"/>
  <rowBreaks count="2" manualBreakCount="2">
    <brk id="88" max="255" man="1"/>
    <brk id="165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3"/>
  <dimension ref="A1:Q56"/>
  <sheetViews>
    <sheetView showGridLines="0" zoomScalePageLayoutView="0" workbookViewId="0" topLeftCell="A1">
      <selection activeCell="G13" sqref="G13"/>
    </sheetView>
  </sheetViews>
  <sheetFormatPr defaultColWidth="9.33203125" defaultRowHeight="10.5"/>
  <cols>
    <col min="1" max="1" width="63.83203125" style="11" customWidth="1"/>
    <col min="2" max="2" width="11.5" style="16" customWidth="1"/>
    <col min="3" max="3" width="20.66015625" style="11" customWidth="1"/>
    <col min="4" max="4" width="2.83203125" style="11" customWidth="1"/>
    <col min="5" max="5" width="65.83203125" style="11" customWidth="1"/>
    <col min="6" max="6" width="11.66015625" style="11" customWidth="1"/>
    <col min="7" max="7" width="20.66015625" style="11" customWidth="1"/>
    <col min="8" max="16384" width="9.33203125" style="11" customWidth="1"/>
  </cols>
  <sheetData>
    <row r="1" spans="1:13" s="10" customFormat="1" ht="87" customHeight="1">
      <c r="A1" s="473" t="e">
        <f>#REF!</f>
        <v>#REF!</v>
      </c>
      <c r="B1" s="473"/>
      <c r="C1" s="473"/>
      <c r="D1" s="473"/>
      <c r="E1" s="473"/>
      <c r="F1" s="7"/>
      <c r="G1" s="8"/>
      <c r="H1" s="21" t="s">
        <v>59</v>
      </c>
      <c r="I1" s="9"/>
      <c r="J1" s="9"/>
      <c r="K1" s="9"/>
      <c r="M1" s="11"/>
    </row>
    <row r="2" spans="2:7" ht="57" customHeight="1" thickBot="1">
      <c r="B2" s="11"/>
      <c r="E2" s="495"/>
      <c r="F2" s="495"/>
      <c r="G2" s="495"/>
    </row>
    <row r="3" spans="1:12" ht="25.5" customHeight="1" thickBot="1">
      <c r="A3" s="496"/>
      <c r="B3" s="497"/>
      <c r="C3" s="497"/>
      <c r="D3" s="497"/>
      <c r="E3" s="497"/>
      <c r="F3" s="497"/>
      <c r="G3" s="387"/>
      <c r="H3" s="492" t="s">
        <v>32</v>
      </c>
      <c r="I3" s="493"/>
      <c r="J3" s="493"/>
      <c r="K3" s="493"/>
      <c r="L3" s="494"/>
    </row>
    <row r="4" spans="1:17" ht="25.5" customHeight="1">
      <c r="A4" s="389" t="s">
        <v>107</v>
      </c>
      <c r="B4" s="390"/>
      <c r="C4" s="391"/>
      <c r="D4" s="392"/>
      <c r="E4" s="389" t="s">
        <v>108</v>
      </c>
      <c r="F4" s="393"/>
      <c r="G4" s="394"/>
      <c r="H4" s="474" t="str">
        <f>IF(C45=G45,"OK","ATTENZIONE IL TOTALE DELLE ENTRATE NON COINCIDE CON IL TOTALE DELLE USCITE")</f>
        <v>OK</v>
      </c>
      <c r="I4" s="475"/>
      <c r="J4" s="475"/>
      <c r="K4" s="475"/>
      <c r="L4" s="476"/>
      <c r="M4" s="17"/>
      <c r="N4" s="19"/>
      <c r="O4" s="19"/>
      <c r="P4" s="19"/>
      <c r="Q4" s="19"/>
    </row>
    <row r="5" spans="1:17" ht="18" customHeight="1">
      <c r="A5" s="13" t="s">
        <v>29</v>
      </c>
      <c r="B5" s="5" t="s">
        <v>30</v>
      </c>
      <c r="C5" s="14" t="s">
        <v>33</v>
      </c>
      <c r="D5" s="2"/>
      <c r="E5" s="13" t="s">
        <v>29</v>
      </c>
      <c r="F5" s="1" t="s">
        <v>30</v>
      </c>
      <c r="G5" s="15" t="s">
        <v>33</v>
      </c>
      <c r="H5" s="474"/>
      <c r="I5" s="475"/>
      <c r="J5" s="475"/>
      <c r="K5" s="475"/>
      <c r="L5" s="476"/>
      <c r="M5" s="19"/>
      <c r="N5" s="19"/>
      <c r="O5" s="19"/>
      <c r="P5" s="19"/>
      <c r="Q5" s="19"/>
    </row>
    <row r="6" spans="1:17" ht="30" customHeight="1">
      <c r="A6" s="483" t="s">
        <v>197</v>
      </c>
      <c r="B6" s="484"/>
      <c r="C6" s="485"/>
      <c r="D6" s="2"/>
      <c r="E6" s="483" t="s">
        <v>201</v>
      </c>
      <c r="F6" s="484"/>
      <c r="G6" s="485"/>
      <c r="H6" s="474"/>
      <c r="I6" s="475"/>
      <c r="J6" s="475"/>
      <c r="K6" s="475"/>
      <c r="L6" s="476"/>
      <c r="M6" s="19"/>
      <c r="N6" s="19"/>
      <c r="O6" s="19"/>
      <c r="P6" s="19"/>
      <c r="Q6" s="19"/>
    </row>
    <row r="7" spans="1:17" ht="15" customHeight="1">
      <c r="A7" s="3" t="s">
        <v>192</v>
      </c>
      <c r="B7" s="1" t="s">
        <v>293</v>
      </c>
      <c r="C7" s="6">
        <v>735131</v>
      </c>
      <c r="D7" s="12"/>
      <c r="E7" s="3" t="s">
        <v>161</v>
      </c>
      <c r="F7" s="1" t="s">
        <v>118</v>
      </c>
      <c r="G7" s="6">
        <v>386409</v>
      </c>
      <c r="H7" s="474"/>
      <c r="I7" s="475"/>
      <c r="J7" s="475"/>
      <c r="K7" s="475"/>
      <c r="L7" s="476"/>
      <c r="M7" s="19"/>
      <c r="N7" s="19"/>
      <c r="O7" s="19"/>
      <c r="P7" s="19"/>
      <c r="Q7" s="19"/>
    </row>
    <row r="8" spans="1:17" ht="15" customHeight="1">
      <c r="A8" s="3" t="s">
        <v>193</v>
      </c>
      <c r="B8" s="1" t="s">
        <v>194</v>
      </c>
      <c r="C8" s="6">
        <v>23773</v>
      </c>
      <c r="D8" s="12"/>
      <c r="E8" s="3" t="s">
        <v>162</v>
      </c>
      <c r="F8" s="1" t="s">
        <v>119</v>
      </c>
      <c r="G8" s="6">
        <v>1808</v>
      </c>
      <c r="H8" s="474"/>
      <c r="I8" s="475"/>
      <c r="J8" s="475"/>
      <c r="K8" s="475"/>
      <c r="L8" s="476"/>
      <c r="M8" s="19"/>
      <c r="N8" s="19"/>
      <c r="O8" s="19"/>
      <c r="P8" s="19"/>
      <c r="Q8" s="19"/>
    </row>
    <row r="9" spans="1:17" ht="15" customHeight="1">
      <c r="A9" s="3" t="s">
        <v>279</v>
      </c>
      <c r="B9" s="1" t="s">
        <v>288</v>
      </c>
      <c r="C9" s="6">
        <v>0</v>
      </c>
      <c r="D9" s="12"/>
      <c r="E9" s="3" t="s">
        <v>163</v>
      </c>
      <c r="F9" s="1" t="s">
        <v>120</v>
      </c>
      <c r="G9" s="6">
        <v>105218</v>
      </c>
      <c r="H9" s="474"/>
      <c r="I9" s="475"/>
      <c r="J9" s="475"/>
      <c r="K9" s="475"/>
      <c r="L9" s="476"/>
      <c r="M9" s="19"/>
      <c r="N9" s="19"/>
      <c r="O9" s="19"/>
      <c r="P9" s="19"/>
      <c r="Q9" s="19"/>
    </row>
    <row r="10" spans="1:17" ht="15" customHeight="1">
      <c r="A10" s="3" t="s">
        <v>139</v>
      </c>
      <c r="B10" s="1" t="s">
        <v>112</v>
      </c>
      <c r="C10" s="6">
        <v>0</v>
      </c>
      <c r="D10" s="12"/>
      <c r="E10" s="3" t="s">
        <v>164</v>
      </c>
      <c r="F10" s="1" t="s">
        <v>121</v>
      </c>
      <c r="G10" s="6">
        <v>267811</v>
      </c>
      <c r="H10" s="474"/>
      <c r="I10" s="475"/>
      <c r="J10" s="475"/>
      <c r="K10" s="475"/>
      <c r="L10" s="476"/>
      <c r="M10" s="19"/>
      <c r="N10" s="19"/>
      <c r="O10" s="19"/>
      <c r="P10" s="19"/>
      <c r="Q10" s="19"/>
    </row>
    <row r="11" spans="1:17" ht="15" customHeight="1" thickBot="1">
      <c r="A11" s="3" t="s">
        <v>195</v>
      </c>
      <c r="B11" s="1" t="s">
        <v>289</v>
      </c>
      <c r="C11" s="6">
        <v>0</v>
      </c>
      <c r="D11" s="12"/>
      <c r="E11" s="376" t="s">
        <v>160</v>
      </c>
      <c r="F11" s="369"/>
      <c r="G11" s="370">
        <f>SUM(G7:G10)</f>
        <v>761246</v>
      </c>
      <c r="H11" s="474"/>
      <c r="I11" s="475"/>
      <c r="J11" s="475"/>
      <c r="K11" s="475"/>
      <c r="L11" s="476"/>
      <c r="M11" s="19"/>
      <c r="N11" s="19"/>
      <c r="O11" s="19"/>
      <c r="P11" s="19"/>
      <c r="Q11" s="19"/>
    </row>
    <row r="12" spans="1:17" ht="15" customHeight="1">
      <c r="A12" s="3" t="s">
        <v>196</v>
      </c>
      <c r="B12" s="1" t="s">
        <v>290</v>
      </c>
      <c r="C12" s="6">
        <v>2342</v>
      </c>
      <c r="D12" s="12"/>
      <c r="E12" s="377" t="s">
        <v>165</v>
      </c>
      <c r="F12" s="371"/>
      <c r="G12" s="372"/>
      <c r="H12" s="474"/>
      <c r="I12" s="475"/>
      <c r="J12" s="475"/>
      <c r="K12" s="475"/>
      <c r="L12" s="476"/>
      <c r="M12" s="19"/>
      <c r="N12" s="19"/>
      <c r="O12" s="19"/>
      <c r="P12" s="19"/>
      <c r="Q12" s="19"/>
    </row>
    <row r="13" spans="1:17" ht="15" customHeight="1">
      <c r="A13" s="3" t="s">
        <v>140</v>
      </c>
      <c r="B13" s="1" t="s">
        <v>113</v>
      </c>
      <c r="C13" s="6">
        <v>0</v>
      </c>
      <c r="D13" s="12"/>
      <c r="E13" s="3" t="s">
        <v>167</v>
      </c>
      <c r="F13" s="1" t="s">
        <v>116</v>
      </c>
      <c r="G13" s="6"/>
      <c r="H13" s="474"/>
      <c r="I13" s="475"/>
      <c r="J13" s="475"/>
      <c r="K13" s="475"/>
      <c r="L13" s="476"/>
      <c r="M13" s="19"/>
      <c r="N13" s="19"/>
      <c r="O13" s="19"/>
      <c r="P13" s="19"/>
      <c r="Q13" s="19"/>
    </row>
    <row r="14" spans="1:17" ht="15" customHeight="1" thickBot="1">
      <c r="A14" s="3" t="s">
        <v>141</v>
      </c>
      <c r="B14" s="1" t="s">
        <v>115</v>
      </c>
      <c r="C14" s="6">
        <v>0</v>
      </c>
      <c r="D14" s="12"/>
      <c r="E14" s="3" t="s">
        <v>168</v>
      </c>
      <c r="F14" s="1" t="s">
        <v>117</v>
      </c>
      <c r="G14" s="6"/>
      <c r="H14" s="477"/>
      <c r="I14" s="478"/>
      <c r="J14" s="478"/>
      <c r="K14" s="478"/>
      <c r="L14" s="479"/>
      <c r="M14" s="17"/>
      <c r="N14" s="17"/>
      <c r="O14" s="17"/>
      <c r="P14" s="17"/>
      <c r="Q14" s="17"/>
    </row>
    <row r="15" spans="1:17" ht="15" customHeight="1" thickBot="1">
      <c r="A15" s="3" t="s">
        <v>142</v>
      </c>
      <c r="B15" s="1" t="s">
        <v>114</v>
      </c>
      <c r="C15" s="6">
        <v>0</v>
      </c>
      <c r="D15" s="12"/>
      <c r="E15" s="378" t="s">
        <v>166</v>
      </c>
      <c r="F15" s="379"/>
      <c r="G15" s="380">
        <f>SUM(G13:G14)</f>
        <v>0</v>
      </c>
      <c r="H15" s="486"/>
      <c r="I15" s="487"/>
      <c r="J15" s="487"/>
      <c r="K15" s="487"/>
      <c r="L15" s="488"/>
      <c r="M15" s="17"/>
      <c r="N15" s="17"/>
      <c r="O15" s="17"/>
      <c r="P15" s="17"/>
      <c r="Q15" s="17"/>
    </row>
    <row r="16" spans="1:17" ht="15" customHeight="1" thickBot="1">
      <c r="A16" s="376" t="s">
        <v>109</v>
      </c>
      <c r="B16" s="373"/>
      <c r="C16" s="370">
        <f>SUM(C7:C14)-C15</f>
        <v>761246</v>
      </c>
      <c r="D16" s="12"/>
      <c r="E16" s="377" t="s">
        <v>169</v>
      </c>
      <c r="F16" s="371"/>
      <c r="G16" s="372"/>
      <c r="H16" s="489"/>
      <c r="I16" s="490"/>
      <c r="J16" s="490"/>
      <c r="K16" s="490"/>
      <c r="L16" s="491"/>
      <c r="M16" s="17"/>
      <c r="N16" s="17"/>
      <c r="O16" s="17"/>
      <c r="P16" s="17"/>
      <c r="Q16" s="17"/>
    </row>
    <row r="17" spans="1:17" ht="30.75" customHeight="1">
      <c r="A17" s="480" t="s">
        <v>149</v>
      </c>
      <c r="B17" s="481"/>
      <c r="C17" s="482"/>
      <c r="D17" s="12"/>
      <c r="E17" s="3" t="s">
        <v>171</v>
      </c>
      <c r="F17" s="1" t="s">
        <v>122</v>
      </c>
      <c r="G17" s="6"/>
      <c r="H17" s="400"/>
      <c r="I17" s="401"/>
      <c r="J17" s="401"/>
      <c r="K17" s="401"/>
      <c r="L17" s="402"/>
      <c r="M17" s="17"/>
      <c r="N17" s="17"/>
      <c r="O17" s="17"/>
      <c r="P17" s="17"/>
      <c r="Q17" s="17"/>
    </row>
    <row r="18" spans="1:17" ht="15" customHeight="1" thickBot="1">
      <c r="A18" s="3" t="s">
        <v>138</v>
      </c>
      <c r="B18" s="5" t="s">
        <v>292</v>
      </c>
      <c r="C18" s="6">
        <v>96492</v>
      </c>
      <c r="D18" s="12"/>
      <c r="E18" s="376" t="s">
        <v>170</v>
      </c>
      <c r="F18" s="373"/>
      <c r="G18" s="370">
        <f>SUM(G17)</f>
        <v>0</v>
      </c>
      <c r="H18" s="403"/>
      <c r="I18" s="404"/>
      <c r="J18" s="404"/>
      <c r="K18" s="404"/>
      <c r="L18" s="405"/>
      <c r="M18" s="17"/>
      <c r="N18" s="17"/>
      <c r="O18" s="17"/>
      <c r="P18" s="17"/>
      <c r="Q18" s="17"/>
    </row>
    <row r="19" spans="1:17" ht="31.5" customHeight="1">
      <c r="A19" s="3" t="s">
        <v>145</v>
      </c>
      <c r="B19" s="5" t="s">
        <v>123</v>
      </c>
      <c r="C19" s="6">
        <v>0</v>
      </c>
      <c r="D19" s="12"/>
      <c r="E19" s="480" t="s">
        <v>172</v>
      </c>
      <c r="F19" s="481"/>
      <c r="G19" s="482"/>
      <c r="H19" s="403"/>
      <c r="I19" s="404"/>
      <c r="J19" s="404"/>
      <c r="K19" s="404"/>
      <c r="L19" s="405"/>
      <c r="M19" s="17"/>
      <c r="N19" s="17"/>
      <c r="O19" s="17"/>
      <c r="P19" s="17"/>
      <c r="Q19" s="17"/>
    </row>
    <row r="20" spans="1:17" ht="15" customHeight="1">
      <c r="A20" s="3" t="s">
        <v>146</v>
      </c>
      <c r="B20" s="5" t="s">
        <v>126</v>
      </c>
      <c r="C20" s="6">
        <v>0</v>
      </c>
      <c r="D20" s="12"/>
      <c r="E20" s="3" t="s">
        <v>1</v>
      </c>
      <c r="F20" s="5" t="s">
        <v>129</v>
      </c>
      <c r="G20" s="6">
        <f>30081+5423</f>
        <v>35504</v>
      </c>
      <c r="H20" s="403"/>
      <c r="I20" s="404"/>
      <c r="J20" s="404"/>
      <c r="K20" s="404"/>
      <c r="L20" s="405"/>
      <c r="M20" s="17"/>
      <c r="N20" s="17"/>
      <c r="O20" s="17"/>
      <c r="P20" s="17"/>
      <c r="Q20" s="17"/>
    </row>
    <row r="21" spans="1:17" ht="14.25" customHeight="1">
      <c r="A21" s="23" t="s">
        <v>147</v>
      </c>
      <c r="B21" s="399" t="s">
        <v>124</v>
      </c>
      <c r="C21" s="6">
        <v>0</v>
      </c>
      <c r="D21" s="12"/>
      <c r="E21" s="3" t="s">
        <v>173</v>
      </c>
      <c r="F21" s="5" t="s">
        <v>130</v>
      </c>
      <c r="G21" s="6">
        <f>96492-35504</f>
        <v>60988</v>
      </c>
      <c r="H21" s="403"/>
      <c r="I21" s="404"/>
      <c r="J21" s="404"/>
      <c r="K21" s="404"/>
      <c r="L21" s="405"/>
      <c r="M21" s="17"/>
      <c r="N21" s="17"/>
      <c r="O21" s="17"/>
      <c r="P21" s="17"/>
      <c r="Q21" s="17"/>
    </row>
    <row r="22" spans="1:17" ht="15" customHeight="1" thickBot="1">
      <c r="A22" s="3" t="s">
        <v>148</v>
      </c>
      <c r="B22" s="5" t="s">
        <v>125</v>
      </c>
      <c r="C22" s="6">
        <v>0</v>
      </c>
      <c r="D22" s="12"/>
      <c r="E22" s="376" t="s">
        <v>160</v>
      </c>
      <c r="F22" s="369"/>
      <c r="G22" s="370">
        <f>SUM(G20:G21)</f>
        <v>96492</v>
      </c>
      <c r="H22" s="403"/>
      <c r="I22" s="404"/>
      <c r="J22" s="404"/>
      <c r="K22" s="404"/>
      <c r="L22" s="405"/>
      <c r="M22" s="17"/>
      <c r="N22" s="17"/>
      <c r="O22" s="17"/>
      <c r="P22" s="17"/>
      <c r="Q22" s="17"/>
    </row>
    <row r="23" spans="1:17" ht="15" customHeight="1" thickBot="1">
      <c r="A23" s="376" t="s">
        <v>109</v>
      </c>
      <c r="B23" s="373"/>
      <c r="C23" s="370">
        <f>SUM(C18:C20)-C21-C22</f>
        <v>96492</v>
      </c>
      <c r="D23" s="12"/>
      <c r="E23" s="377" t="s">
        <v>165</v>
      </c>
      <c r="F23" s="371"/>
      <c r="G23" s="372"/>
      <c r="H23" s="403"/>
      <c r="I23" s="404"/>
      <c r="J23" s="404"/>
      <c r="K23" s="404"/>
      <c r="L23" s="405"/>
      <c r="M23" s="17"/>
      <c r="N23" s="17"/>
      <c r="O23" s="17"/>
      <c r="P23" s="17"/>
      <c r="Q23" s="17"/>
    </row>
    <row r="24" spans="1:17" ht="31.5" customHeight="1">
      <c r="A24" s="483" t="s">
        <v>150</v>
      </c>
      <c r="B24" s="484"/>
      <c r="C24" s="485"/>
      <c r="D24" s="12"/>
      <c r="E24" s="3" t="s">
        <v>174</v>
      </c>
      <c r="F24" s="1" t="s">
        <v>127</v>
      </c>
      <c r="G24" s="6"/>
      <c r="H24" s="403"/>
      <c r="I24" s="404"/>
      <c r="J24" s="404"/>
      <c r="K24" s="404"/>
      <c r="L24" s="405"/>
      <c r="M24" s="17"/>
      <c r="N24" s="17"/>
      <c r="O24" s="17"/>
      <c r="P24" s="17"/>
      <c r="Q24" s="17"/>
    </row>
    <row r="25" spans="1:17" ht="14.25" customHeight="1">
      <c r="A25" s="3" t="s">
        <v>143</v>
      </c>
      <c r="B25" s="1" t="s">
        <v>144</v>
      </c>
      <c r="C25" s="6">
        <v>99469</v>
      </c>
      <c r="D25" s="12"/>
      <c r="E25" s="3" t="s">
        <v>175</v>
      </c>
      <c r="F25" s="1" t="s">
        <v>128</v>
      </c>
      <c r="G25" s="6"/>
      <c r="H25" s="403"/>
      <c r="I25" s="404"/>
      <c r="J25" s="404"/>
      <c r="K25" s="404"/>
      <c r="L25" s="405"/>
      <c r="M25" s="17"/>
      <c r="N25" s="17"/>
      <c r="O25" s="17"/>
      <c r="P25" s="17"/>
      <c r="Q25" s="17"/>
    </row>
    <row r="26" spans="1:17" ht="14.25" customHeight="1" thickBot="1">
      <c r="A26" s="3" t="s">
        <v>198</v>
      </c>
      <c r="B26" s="1" t="s">
        <v>199</v>
      </c>
      <c r="C26" s="6">
        <v>9067</v>
      </c>
      <c r="D26" s="12"/>
      <c r="E26" s="376" t="s">
        <v>166</v>
      </c>
      <c r="F26" s="373"/>
      <c r="G26" s="370">
        <f>SUM(G24:G25)</f>
        <v>0</v>
      </c>
      <c r="H26" s="403"/>
      <c r="I26" s="404"/>
      <c r="J26" s="404"/>
      <c r="K26" s="404"/>
      <c r="L26" s="405"/>
      <c r="M26" s="17"/>
      <c r="N26" s="17"/>
      <c r="O26" s="17"/>
      <c r="P26" s="17"/>
      <c r="Q26" s="17"/>
    </row>
    <row r="27" spans="1:17" ht="14.25" customHeight="1">
      <c r="A27" s="3" t="s">
        <v>151</v>
      </c>
      <c r="B27" s="1" t="s">
        <v>132</v>
      </c>
      <c r="C27" s="6">
        <v>0</v>
      </c>
      <c r="D27" s="12"/>
      <c r="E27" s="377" t="s">
        <v>169</v>
      </c>
      <c r="F27" s="371"/>
      <c r="G27" s="372"/>
      <c r="H27" s="403"/>
      <c r="I27" s="404"/>
      <c r="J27" s="404"/>
      <c r="K27" s="404"/>
      <c r="L27" s="405"/>
      <c r="M27" s="17"/>
      <c r="N27" s="17"/>
      <c r="O27" s="17"/>
      <c r="P27" s="17"/>
      <c r="Q27" s="17"/>
    </row>
    <row r="28" spans="1:17" ht="14.25" customHeight="1">
      <c r="A28" s="3" t="s">
        <v>152</v>
      </c>
      <c r="B28" s="1" t="s">
        <v>134</v>
      </c>
      <c r="C28" s="6">
        <v>0</v>
      </c>
      <c r="D28" s="12"/>
      <c r="E28" s="3" t="s">
        <v>176</v>
      </c>
      <c r="F28" s="1" t="s">
        <v>131</v>
      </c>
      <c r="G28" s="6"/>
      <c r="H28" s="403"/>
      <c r="I28" s="404"/>
      <c r="J28" s="404"/>
      <c r="K28" s="404"/>
      <c r="L28" s="405"/>
      <c r="M28" s="17"/>
      <c r="N28" s="17"/>
      <c r="O28" s="17"/>
      <c r="P28" s="17"/>
      <c r="Q28" s="17"/>
    </row>
    <row r="29" spans="1:17" ht="14.25" customHeight="1" thickBot="1">
      <c r="A29" s="3" t="s">
        <v>153</v>
      </c>
      <c r="B29" s="1" t="s">
        <v>133</v>
      </c>
      <c r="C29" s="6">
        <v>0</v>
      </c>
      <c r="D29" s="12"/>
      <c r="E29" s="376" t="s">
        <v>170</v>
      </c>
      <c r="F29" s="373"/>
      <c r="G29" s="370">
        <f>SUM(G28)</f>
        <v>0</v>
      </c>
      <c r="H29" s="403"/>
      <c r="I29" s="404"/>
      <c r="J29" s="404"/>
      <c r="K29" s="404"/>
      <c r="L29" s="405"/>
      <c r="M29" s="17"/>
      <c r="N29" s="17"/>
      <c r="O29" s="17"/>
      <c r="P29" s="17"/>
      <c r="Q29" s="17"/>
    </row>
    <row r="30" spans="1:17" ht="14.25" customHeight="1" thickBot="1">
      <c r="A30" s="378" t="s">
        <v>109</v>
      </c>
      <c r="B30" s="379"/>
      <c r="C30" s="380">
        <f>SUM(C25:C28)-C29</f>
        <v>108536</v>
      </c>
      <c r="D30" s="12"/>
      <c r="E30" s="483" t="s">
        <v>177</v>
      </c>
      <c r="F30" s="484"/>
      <c r="G30" s="485"/>
      <c r="H30" s="403"/>
      <c r="I30" s="404"/>
      <c r="J30" s="404"/>
      <c r="K30" s="404"/>
      <c r="L30" s="405"/>
      <c r="M30" s="17"/>
      <c r="N30" s="17"/>
      <c r="O30" s="17"/>
      <c r="P30" s="17"/>
      <c r="Q30" s="17"/>
    </row>
    <row r="31" spans="1:17" ht="14.25" customHeight="1">
      <c r="A31" s="500" t="s">
        <v>110</v>
      </c>
      <c r="B31" s="484"/>
      <c r="C31" s="485"/>
      <c r="D31" s="12"/>
      <c r="E31" s="3" t="s">
        <v>40</v>
      </c>
      <c r="F31" s="1" t="s">
        <v>178</v>
      </c>
      <c r="G31" s="6">
        <v>108536</v>
      </c>
      <c r="H31" s="403"/>
      <c r="I31" s="404"/>
      <c r="J31" s="404"/>
      <c r="K31" s="404"/>
      <c r="L31" s="405"/>
      <c r="M31" s="17"/>
      <c r="N31" s="17"/>
      <c r="O31" s="17"/>
      <c r="P31" s="17"/>
      <c r="Q31" s="17"/>
    </row>
    <row r="32" spans="1:17" ht="30" customHeight="1">
      <c r="A32" s="3" t="s">
        <v>154</v>
      </c>
      <c r="B32" s="1" t="s">
        <v>135</v>
      </c>
      <c r="C32" s="6">
        <v>0</v>
      </c>
      <c r="D32" s="12"/>
      <c r="E32" s="3" t="s">
        <v>179</v>
      </c>
      <c r="F32" s="1" t="s">
        <v>285</v>
      </c>
      <c r="G32" s="6"/>
      <c r="H32" s="403"/>
      <c r="I32" s="404"/>
      <c r="J32" s="404"/>
      <c r="K32" s="404"/>
      <c r="L32" s="405"/>
      <c r="M32" s="17"/>
      <c r="N32" s="17"/>
      <c r="O32" s="17"/>
      <c r="P32" s="17"/>
      <c r="Q32" s="17"/>
    </row>
    <row r="33" spans="1:17" ht="14.25" customHeight="1">
      <c r="A33" s="3" t="s">
        <v>155</v>
      </c>
      <c r="B33" s="1" t="s">
        <v>136</v>
      </c>
      <c r="C33" s="6">
        <v>0</v>
      </c>
      <c r="D33" s="12"/>
      <c r="E33" s="3" t="s">
        <v>180</v>
      </c>
      <c r="F33" s="1" t="s">
        <v>181</v>
      </c>
      <c r="G33" s="6"/>
      <c r="H33" s="403"/>
      <c r="I33" s="404"/>
      <c r="J33" s="404"/>
      <c r="K33" s="404"/>
      <c r="L33" s="405"/>
      <c r="M33" s="17"/>
      <c r="N33" s="17"/>
      <c r="O33" s="17"/>
      <c r="P33" s="17"/>
      <c r="Q33" s="17"/>
    </row>
    <row r="34" spans="1:17" ht="15" customHeight="1">
      <c r="A34" s="3" t="s">
        <v>156</v>
      </c>
      <c r="B34" s="1" t="s">
        <v>137</v>
      </c>
      <c r="C34" s="6">
        <v>0</v>
      </c>
      <c r="D34" s="12"/>
      <c r="E34" s="3" t="s">
        <v>182</v>
      </c>
      <c r="F34" s="1" t="s">
        <v>286</v>
      </c>
      <c r="G34" s="6"/>
      <c r="H34" s="403"/>
      <c r="I34" s="404"/>
      <c r="J34" s="404"/>
      <c r="K34" s="404"/>
      <c r="L34" s="405"/>
      <c r="M34" s="17"/>
      <c r="N34" s="17"/>
      <c r="O34" s="17"/>
      <c r="P34" s="17"/>
      <c r="Q34" s="17"/>
    </row>
    <row r="35" spans="1:12" s="17" customFormat="1" ht="15" customHeight="1" thickBot="1">
      <c r="A35" s="3" t="s">
        <v>200</v>
      </c>
      <c r="B35" s="1" t="s">
        <v>291</v>
      </c>
      <c r="C35" s="6">
        <v>0</v>
      </c>
      <c r="D35" s="12"/>
      <c r="E35" s="376" t="s">
        <v>160</v>
      </c>
      <c r="F35" s="369"/>
      <c r="G35" s="370">
        <f>SUM(G31:G34)</f>
        <v>108536</v>
      </c>
      <c r="H35" s="403"/>
      <c r="I35" s="404"/>
      <c r="J35" s="404"/>
      <c r="K35" s="404"/>
      <c r="L35" s="405"/>
    </row>
    <row r="36" spans="1:12" s="17" customFormat="1" ht="15" customHeight="1">
      <c r="A36" s="3" t="s">
        <v>158</v>
      </c>
      <c r="B36" s="1" t="s">
        <v>39</v>
      </c>
      <c r="C36" s="6">
        <v>2708</v>
      </c>
      <c r="D36" s="12"/>
      <c r="E36" s="377" t="s">
        <v>165</v>
      </c>
      <c r="F36" s="371"/>
      <c r="G36" s="372"/>
      <c r="H36" s="403"/>
      <c r="I36" s="404"/>
      <c r="J36" s="404"/>
      <c r="K36" s="404"/>
      <c r="L36" s="405"/>
    </row>
    <row r="37" spans="1:17" ht="15" customHeight="1">
      <c r="A37" s="3" t="s">
        <v>157</v>
      </c>
      <c r="B37" s="1" t="s">
        <v>282</v>
      </c>
      <c r="C37" s="6">
        <v>0</v>
      </c>
      <c r="D37" s="12"/>
      <c r="E37" s="3" t="s">
        <v>185</v>
      </c>
      <c r="F37" s="1" t="s">
        <v>186</v>
      </c>
      <c r="G37" s="6"/>
      <c r="H37" s="403"/>
      <c r="I37" s="404"/>
      <c r="J37" s="404"/>
      <c r="K37" s="404"/>
      <c r="L37" s="405"/>
      <c r="M37" s="17"/>
      <c r="N37" s="17"/>
      <c r="O37" s="17"/>
      <c r="P37" s="17"/>
      <c r="Q37" s="17"/>
    </row>
    <row r="38" spans="1:17" ht="15" customHeight="1">
      <c r="A38" s="3" t="s">
        <v>159</v>
      </c>
      <c r="B38" s="1" t="s">
        <v>281</v>
      </c>
      <c r="C38" s="6">
        <v>0</v>
      </c>
      <c r="D38" s="12"/>
      <c r="E38" s="3" t="s">
        <v>187</v>
      </c>
      <c r="F38" s="1" t="s">
        <v>188</v>
      </c>
      <c r="G38" s="6"/>
      <c r="H38" s="403"/>
      <c r="I38" s="404"/>
      <c r="J38" s="404"/>
      <c r="K38" s="404"/>
      <c r="L38" s="405"/>
      <c r="M38" s="17"/>
      <c r="N38" s="17"/>
      <c r="O38" s="17"/>
      <c r="P38" s="17"/>
      <c r="Q38" s="17"/>
    </row>
    <row r="39" spans="1:12" ht="15" customHeight="1" thickBot="1">
      <c r="A39" s="376" t="s">
        <v>111</v>
      </c>
      <c r="B39" s="373"/>
      <c r="C39" s="370">
        <f>SUM(C32:C37)-C38</f>
        <v>2708</v>
      </c>
      <c r="D39" s="12"/>
      <c r="E39" s="3" t="s">
        <v>189</v>
      </c>
      <c r="F39" s="1" t="s">
        <v>283</v>
      </c>
      <c r="G39" s="6"/>
      <c r="H39" s="403"/>
      <c r="I39" s="404"/>
      <c r="J39" s="404"/>
      <c r="K39" s="404"/>
      <c r="L39" s="405"/>
    </row>
    <row r="40" spans="1:12" ht="15" customHeight="1">
      <c r="A40" s="384"/>
      <c r="B40" s="385"/>
      <c r="C40" s="386"/>
      <c r="D40" s="12"/>
      <c r="E40" s="3" t="s">
        <v>190</v>
      </c>
      <c r="F40" s="1" t="s">
        <v>284</v>
      </c>
      <c r="G40" s="6"/>
      <c r="H40" s="403"/>
      <c r="I40" s="404"/>
      <c r="J40" s="404"/>
      <c r="K40" s="404"/>
      <c r="L40" s="405"/>
    </row>
    <row r="41" spans="1:12" ht="14.25" customHeight="1" thickBot="1">
      <c r="A41" s="388"/>
      <c r="B41" s="374"/>
      <c r="C41" s="375"/>
      <c r="D41" s="12"/>
      <c r="E41" s="378" t="s">
        <v>166</v>
      </c>
      <c r="F41" s="379"/>
      <c r="G41" s="380">
        <f>SUM(G37:G40)</f>
        <v>0</v>
      </c>
      <c r="H41" s="403"/>
      <c r="I41" s="404"/>
      <c r="J41" s="404"/>
      <c r="K41" s="404"/>
      <c r="L41" s="405"/>
    </row>
    <row r="42" spans="1:12" ht="14.25" customHeight="1">
      <c r="A42" s="388"/>
      <c r="B42" s="374"/>
      <c r="C42" s="375"/>
      <c r="D42" s="12"/>
      <c r="E42" s="377" t="s">
        <v>169</v>
      </c>
      <c r="F42" s="371"/>
      <c r="G42" s="372"/>
      <c r="H42" s="403"/>
      <c r="I42" s="404"/>
      <c r="J42" s="404"/>
      <c r="K42" s="404"/>
      <c r="L42" s="405"/>
    </row>
    <row r="43" spans="1:12" ht="14.25" customHeight="1">
      <c r="A43" s="388"/>
      <c r="B43" s="374"/>
      <c r="C43" s="375"/>
      <c r="D43" s="12"/>
      <c r="E43" s="3" t="s">
        <v>191</v>
      </c>
      <c r="F43" s="1" t="s">
        <v>287</v>
      </c>
      <c r="G43" s="6">
        <v>2708</v>
      </c>
      <c r="H43" s="403"/>
      <c r="I43" s="404"/>
      <c r="J43" s="404"/>
      <c r="K43" s="404"/>
      <c r="L43" s="405"/>
    </row>
    <row r="44" spans="1:12" ht="14.25" customHeight="1" thickBot="1">
      <c r="A44" s="381"/>
      <c r="B44" s="382"/>
      <c r="C44" s="383"/>
      <c r="D44" s="12"/>
      <c r="E44" s="376" t="s">
        <v>170</v>
      </c>
      <c r="F44" s="373"/>
      <c r="G44" s="370">
        <f>SUM(G43)</f>
        <v>2708</v>
      </c>
      <c r="H44" s="403"/>
      <c r="I44" s="404"/>
      <c r="J44" s="404"/>
      <c r="K44" s="404"/>
      <c r="L44" s="405"/>
    </row>
    <row r="45" spans="1:12" ht="21" customHeight="1" thickBot="1">
      <c r="A45" s="498" t="s">
        <v>28</v>
      </c>
      <c r="B45" s="499"/>
      <c r="C45" s="22">
        <f>C16+C23+C30+C39</f>
        <v>968982</v>
      </c>
      <c r="D45" s="4"/>
      <c r="E45" s="501" t="s">
        <v>28</v>
      </c>
      <c r="F45" s="502"/>
      <c r="G45" s="22">
        <f>G11+G15+G18+G22+G26+G29+G35+G41+G44</f>
        <v>968982</v>
      </c>
      <c r="H45" s="406"/>
      <c r="I45" s="407"/>
      <c r="J45" s="407"/>
      <c r="K45" s="407"/>
      <c r="L45" s="408"/>
    </row>
    <row r="46" ht="13.5" customHeight="1"/>
    <row r="47" ht="19.5" customHeight="1">
      <c r="A47" s="18" t="s">
        <v>31</v>
      </c>
    </row>
    <row r="51" spans="5:7" ht="10.5">
      <c r="E51" s="17"/>
      <c r="F51" s="17"/>
      <c r="G51" s="17"/>
    </row>
    <row r="55" spans="1:3" ht="10.5">
      <c r="A55" s="17"/>
      <c r="B55" s="20"/>
      <c r="C55" s="17"/>
    </row>
    <row r="56" spans="1:3" ht="10.5">
      <c r="A56" s="17"/>
      <c r="B56" s="20"/>
      <c r="C56" s="17"/>
    </row>
  </sheetData>
  <sheetProtection password="EA98" sheet="1" formatColumns="0" selectLockedCells="1"/>
  <mergeCells count="15">
    <mergeCell ref="H4:L14"/>
    <mergeCell ref="A6:C6"/>
    <mergeCell ref="E6:G6"/>
    <mergeCell ref="A1:E1"/>
    <mergeCell ref="E2:G2"/>
    <mergeCell ref="A3:F3"/>
    <mergeCell ref="H3:L3"/>
    <mergeCell ref="A45:B45"/>
    <mergeCell ref="E45:F45"/>
    <mergeCell ref="H15:L16"/>
    <mergeCell ref="A17:C17"/>
    <mergeCell ref="E19:G19"/>
    <mergeCell ref="A24:C24"/>
    <mergeCell ref="A31:C31"/>
    <mergeCell ref="E30:G30"/>
  </mergeCells>
  <dataValidations count="2">
    <dataValidation type="whole" allowBlank="1" showInputMessage="1" showErrorMessage="1" errorTitle="ERRORE NEL DATO IMMESSO" error="INSERIRE SOLO NUMERI INTERI" sqref="G22 G18 G15 G44 G41 G26 G29 G35 C30 C23 C16 C39:C44 G11">
      <formula1>-999999999999</formula1>
      <formula2>999999999999</formula2>
    </dataValidation>
    <dataValidation type="whole" allowBlank="1" showInputMessage="1" showErrorMessage="1" errorTitle="ERRORE NEL DATO IMMESSO" error="INSERIRE SOLO NUMERI INTERI POSITIVI" sqref="G13:G14 G17 G20:G21 G24:G25 G37:G40 G28 G31:G34 C32:C38 G7:G10 C7:C15 C25:C29 C18:C22 G43">
      <formula1>0</formula1>
      <formula2>999999999999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9"/>
  <dimension ref="A1:Q55"/>
  <sheetViews>
    <sheetView showGridLines="0" tabSelected="1" zoomScalePageLayoutView="0" workbookViewId="0" topLeftCell="A1">
      <selection activeCell="G13" sqref="G13"/>
    </sheetView>
  </sheetViews>
  <sheetFormatPr defaultColWidth="9.33203125" defaultRowHeight="10.5"/>
  <cols>
    <col min="1" max="1" width="62.83203125" style="11" customWidth="1"/>
    <col min="2" max="2" width="11.5" style="16" customWidth="1"/>
    <col min="3" max="3" width="20.66015625" style="11" customWidth="1"/>
    <col min="4" max="4" width="2.83203125" style="11" customWidth="1"/>
    <col min="5" max="5" width="65.83203125" style="11" customWidth="1"/>
    <col min="6" max="6" width="11.66015625" style="11" customWidth="1"/>
    <col min="7" max="7" width="20.66015625" style="11" customWidth="1"/>
    <col min="8" max="16384" width="9.33203125" style="11" customWidth="1"/>
  </cols>
  <sheetData>
    <row r="1" spans="1:13" s="10" customFormat="1" ht="87" customHeight="1">
      <c r="A1" s="473" t="e">
        <f>#REF!</f>
        <v>#REF!</v>
      </c>
      <c r="B1" s="473"/>
      <c r="C1" s="473"/>
      <c r="D1" s="473"/>
      <c r="E1" s="473"/>
      <c r="F1" s="7"/>
      <c r="G1" s="8"/>
      <c r="H1" s="21" t="s">
        <v>41</v>
      </c>
      <c r="I1" s="9"/>
      <c r="J1" s="9"/>
      <c r="K1" s="9"/>
      <c r="M1" s="11"/>
    </row>
    <row r="2" spans="2:7" ht="57" customHeight="1" thickBot="1">
      <c r="B2" s="11"/>
      <c r="E2" s="495"/>
      <c r="F2" s="495"/>
      <c r="G2" s="495"/>
    </row>
    <row r="3" spans="1:12" ht="25.5" customHeight="1" thickBot="1">
      <c r="A3" s="496"/>
      <c r="B3" s="497"/>
      <c r="C3" s="497"/>
      <c r="D3" s="497"/>
      <c r="E3" s="497"/>
      <c r="F3" s="497"/>
      <c r="G3" s="387"/>
      <c r="H3" s="492" t="s">
        <v>32</v>
      </c>
      <c r="I3" s="493"/>
      <c r="J3" s="493"/>
      <c r="K3" s="493"/>
      <c r="L3" s="494"/>
    </row>
    <row r="4" spans="1:17" ht="25.5" customHeight="1">
      <c r="A4" s="389" t="s">
        <v>107</v>
      </c>
      <c r="B4" s="390"/>
      <c r="C4" s="391"/>
      <c r="D4" s="392"/>
      <c r="E4" s="389" t="s">
        <v>108</v>
      </c>
      <c r="F4" s="393"/>
      <c r="G4" s="394"/>
      <c r="H4" s="474" t="str">
        <f>IF(C44=G44,"OK","ATTENZIONE IL TOTALE DELLE ENTRATE NON COINCIDE CON IL TOTALE DELLE USCITE")</f>
        <v>OK</v>
      </c>
      <c r="I4" s="475"/>
      <c r="J4" s="475"/>
      <c r="K4" s="475"/>
      <c r="L4" s="476"/>
      <c r="M4" s="17"/>
      <c r="N4" s="19"/>
      <c r="O4" s="19"/>
      <c r="P4" s="19"/>
      <c r="Q4" s="19"/>
    </row>
    <row r="5" spans="1:17" ht="18" customHeight="1">
      <c r="A5" s="13" t="s">
        <v>29</v>
      </c>
      <c r="B5" s="5" t="s">
        <v>30</v>
      </c>
      <c r="C5" s="14" t="s">
        <v>33</v>
      </c>
      <c r="D5" s="2"/>
      <c r="E5" s="13" t="s">
        <v>29</v>
      </c>
      <c r="F5" s="1" t="s">
        <v>30</v>
      </c>
      <c r="G5" s="15" t="s">
        <v>33</v>
      </c>
      <c r="H5" s="474"/>
      <c r="I5" s="475"/>
      <c r="J5" s="475"/>
      <c r="K5" s="475"/>
      <c r="L5" s="476"/>
      <c r="M5" s="19"/>
      <c r="N5" s="19"/>
      <c r="O5" s="19"/>
      <c r="P5" s="19"/>
      <c r="Q5" s="19"/>
    </row>
    <row r="6" spans="1:17" ht="30" customHeight="1">
      <c r="A6" s="483" t="s">
        <v>216</v>
      </c>
      <c r="B6" s="484"/>
      <c r="C6" s="485"/>
      <c r="D6" s="2"/>
      <c r="E6" s="483" t="s">
        <v>219</v>
      </c>
      <c r="F6" s="484"/>
      <c r="G6" s="485"/>
      <c r="H6" s="474"/>
      <c r="I6" s="475"/>
      <c r="J6" s="475"/>
      <c r="K6" s="475"/>
      <c r="L6" s="476"/>
      <c r="M6" s="19"/>
      <c r="N6" s="19"/>
      <c r="O6" s="19"/>
      <c r="P6" s="19"/>
      <c r="Q6" s="19"/>
    </row>
    <row r="7" spans="1:17" ht="15" customHeight="1">
      <c r="A7" s="3" t="s">
        <v>138</v>
      </c>
      <c r="B7" s="1" t="s">
        <v>292</v>
      </c>
      <c r="C7" s="6">
        <v>8760798</v>
      </c>
      <c r="D7" s="12"/>
      <c r="E7" s="3" t="s">
        <v>280</v>
      </c>
      <c r="F7" s="1" t="s">
        <v>246</v>
      </c>
      <c r="G7" s="6">
        <v>6089727</v>
      </c>
      <c r="H7" s="474"/>
      <c r="I7" s="475"/>
      <c r="J7" s="475"/>
      <c r="K7" s="475"/>
      <c r="L7" s="476"/>
      <c r="M7" s="19"/>
      <c r="N7" s="19"/>
      <c r="O7" s="19"/>
      <c r="P7" s="19"/>
      <c r="Q7" s="19"/>
    </row>
    <row r="8" spans="1:17" ht="15" customHeight="1">
      <c r="A8" s="3" t="s">
        <v>202</v>
      </c>
      <c r="B8" s="1" t="s">
        <v>203</v>
      </c>
      <c r="C8" s="6">
        <v>167402</v>
      </c>
      <c r="D8" s="12"/>
      <c r="E8" s="3" t="s">
        <v>247</v>
      </c>
      <c r="F8" s="1" t="s">
        <v>248</v>
      </c>
      <c r="G8" s="6">
        <v>106646</v>
      </c>
      <c r="H8" s="474"/>
      <c r="I8" s="475"/>
      <c r="J8" s="475"/>
      <c r="K8" s="475"/>
      <c r="L8" s="476"/>
      <c r="M8" s="19"/>
      <c r="N8" s="19"/>
      <c r="O8" s="19"/>
      <c r="P8" s="19"/>
      <c r="Q8" s="19"/>
    </row>
    <row r="9" spans="1:17" ht="15" customHeight="1">
      <c r="A9" s="3" t="s">
        <v>204</v>
      </c>
      <c r="B9" s="1" t="s">
        <v>205</v>
      </c>
      <c r="C9" s="6">
        <v>0</v>
      </c>
      <c r="D9" s="12"/>
      <c r="E9" s="3" t="s">
        <v>249</v>
      </c>
      <c r="F9" s="1" t="s">
        <v>250</v>
      </c>
      <c r="G9" s="6">
        <v>2867898</v>
      </c>
      <c r="H9" s="474"/>
      <c r="I9" s="475"/>
      <c r="J9" s="475"/>
      <c r="K9" s="475"/>
      <c r="L9" s="476"/>
      <c r="M9" s="19"/>
      <c r="N9" s="19"/>
      <c r="O9" s="19"/>
      <c r="P9" s="19"/>
      <c r="Q9" s="19"/>
    </row>
    <row r="10" spans="1:17" ht="15" customHeight="1">
      <c r="A10" s="3" t="s">
        <v>206</v>
      </c>
      <c r="B10" s="1" t="s">
        <v>207</v>
      </c>
      <c r="C10" s="6">
        <v>50000</v>
      </c>
      <c r="D10" s="12"/>
      <c r="E10" s="3" t="s">
        <v>251</v>
      </c>
      <c r="F10" s="1" t="s">
        <v>252</v>
      </c>
      <c r="G10" s="6">
        <v>232301</v>
      </c>
      <c r="H10" s="474"/>
      <c r="I10" s="475"/>
      <c r="J10" s="475"/>
      <c r="K10" s="475"/>
      <c r="L10" s="476"/>
      <c r="M10" s="19"/>
      <c r="N10" s="19"/>
      <c r="O10" s="19"/>
      <c r="P10" s="19"/>
      <c r="Q10" s="19"/>
    </row>
    <row r="11" spans="1:17" ht="15" customHeight="1" thickBot="1">
      <c r="A11" s="3" t="s">
        <v>208</v>
      </c>
      <c r="B11" s="1" t="s">
        <v>209</v>
      </c>
      <c r="C11" s="6">
        <v>179955</v>
      </c>
      <c r="D11" s="12"/>
      <c r="E11" s="376" t="s">
        <v>160</v>
      </c>
      <c r="F11" s="369"/>
      <c r="G11" s="370">
        <f>SUM(G7:G10)</f>
        <v>9296572</v>
      </c>
      <c r="H11" s="474"/>
      <c r="I11" s="475"/>
      <c r="J11" s="475"/>
      <c r="K11" s="475"/>
      <c r="L11" s="476"/>
      <c r="M11" s="19"/>
      <c r="N11" s="19"/>
      <c r="O11" s="19"/>
      <c r="P11" s="19"/>
      <c r="Q11" s="19"/>
    </row>
    <row r="12" spans="1:17" ht="15" customHeight="1">
      <c r="A12" s="3" t="s">
        <v>210</v>
      </c>
      <c r="B12" s="1" t="s">
        <v>211</v>
      </c>
      <c r="C12" s="6">
        <v>0</v>
      </c>
      <c r="D12" s="12"/>
      <c r="E12" s="377" t="s">
        <v>183</v>
      </c>
      <c r="F12" s="371"/>
      <c r="G12" s="372"/>
      <c r="H12" s="474"/>
      <c r="I12" s="475"/>
      <c r="J12" s="475"/>
      <c r="K12" s="475"/>
      <c r="L12" s="476"/>
      <c r="M12" s="19"/>
      <c r="N12" s="19"/>
      <c r="O12" s="19"/>
      <c r="P12" s="19"/>
      <c r="Q12" s="19"/>
    </row>
    <row r="13" spans="1:17" ht="15" customHeight="1">
      <c r="A13" s="3" t="s">
        <v>212</v>
      </c>
      <c r="B13" s="1" t="s">
        <v>213</v>
      </c>
      <c r="C13" s="6">
        <v>155542</v>
      </c>
      <c r="D13" s="12"/>
      <c r="E13" s="3" t="s">
        <v>253</v>
      </c>
      <c r="F13" s="1" t="s">
        <v>254</v>
      </c>
      <c r="G13" s="6"/>
      <c r="H13" s="474"/>
      <c r="I13" s="475"/>
      <c r="J13" s="475"/>
      <c r="K13" s="475"/>
      <c r="L13" s="476"/>
      <c r="M13" s="19"/>
      <c r="N13" s="19"/>
      <c r="O13" s="19"/>
      <c r="P13" s="19"/>
      <c r="Q13" s="19"/>
    </row>
    <row r="14" spans="1:17" ht="15" customHeight="1" thickBot="1">
      <c r="A14" s="3" t="s">
        <v>214</v>
      </c>
      <c r="B14" s="1" t="s">
        <v>215</v>
      </c>
      <c r="C14" s="6">
        <v>0</v>
      </c>
      <c r="D14" s="12"/>
      <c r="E14" s="3" t="s">
        <v>255</v>
      </c>
      <c r="F14" s="1" t="s">
        <v>256</v>
      </c>
      <c r="G14" s="6">
        <v>17125</v>
      </c>
      <c r="H14" s="477"/>
      <c r="I14" s="478"/>
      <c r="J14" s="478"/>
      <c r="K14" s="478"/>
      <c r="L14" s="479"/>
      <c r="M14" s="17"/>
      <c r="N14" s="17"/>
      <c r="O14" s="17"/>
      <c r="P14" s="17"/>
      <c r="Q14" s="17"/>
    </row>
    <row r="15" spans="1:17" ht="15" customHeight="1" thickBot="1">
      <c r="A15" s="376" t="s">
        <v>109</v>
      </c>
      <c r="B15" s="373"/>
      <c r="C15" s="370">
        <f>SUM(C7:C13)-C14</f>
        <v>9313697</v>
      </c>
      <c r="D15" s="12"/>
      <c r="E15" s="3" t="s">
        <v>257</v>
      </c>
      <c r="F15" s="1" t="s">
        <v>258</v>
      </c>
      <c r="G15" s="6"/>
      <c r="H15" s="486"/>
      <c r="I15" s="487"/>
      <c r="J15" s="487"/>
      <c r="K15" s="487"/>
      <c r="L15" s="488"/>
      <c r="M15" s="17"/>
      <c r="N15" s="17"/>
      <c r="O15" s="17"/>
      <c r="P15" s="17"/>
      <c r="Q15" s="17"/>
    </row>
    <row r="16" spans="1:17" ht="30.75" customHeight="1" thickBot="1">
      <c r="A16" s="480" t="s">
        <v>217</v>
      </c>
      <c r="B16" s="481"/>
      <c r="C16" s="482"/>
      <c r="D16" s="12"/>
      <c r="E16" s="376" t="s">
        <v>184</v>
      </c>
      <c r="F16" s="373"/>
      <c r="G16" s="395">
        <f>SUM(G13:G15)</f>
        <v>17125</v>
      </c>
      <c r="H16" s="489"/>
      <c r="I16" s="490"/>
      <c r="J16" s="490"/>
      <c r="K16" s="490"/>
      <c r="L16" s="491"/>
      <c r="M16" s="17"/>
      <c r="N16" s="17"/>
      <c r="O16" s="17"/>
      <c r="P16" s="17"/>
      <c r="Q16" s="17"/>
    </row>
    <row r="17" spans="1:17" ht="14.25" customHeight="1">
      <c r="A17" s="3" t="s">
        <v>222</v>
      </c>
      <c r="B17" s="5" t="s">
        <v>223</v>
      </c>
      <c r="C17" s="6">
        <v>5816493</v>
      </c>
      <c r="D17" s="12"/>
      <c r="E17" s="377" t="s">
        <v>169</v>
      </c>
      <c r="F17" s="371"/>
      <c r="G17" s="372"/>
      <c r="H17" s="503"/>
      <c r="I17" s="504"/>
      <c r="J17" s="504"/>
      <c r="K17" s="504"/>
      <c r="L17" s="505"/>
      <c r="M17" s="17"/>
      <c r="N17" s="17"/>
      <c r="O17" s="17"/>
      <c r="P17" s="17"/>
      <c r="Q17" s="17"/>
    </row>
    <row r="18" spans="1:17" ht="15" customHeight="1">
      <c r="A18" s="3" t="s">
        <v>224</v>
      </c>
      <c r="B18" s="5" t="s">
        <v>225</v>
      </c>
      <c r="C18" s="6">
        <v>0</v>
      </c>
      <c r="D18" s="12"/>
      <c r="E18" s="3" t="s">
        <v>259</v>
      </c>
      <c r="F18" s="1" t="s">
        <v>260</v>
      </c>
      <c r="G18" s="6"/>
      <c r="H18" s="474"/>
      <c r="I18" s="475"/>
      <c r="J18" s="475"/>
      <c r="K18" s="475"/>
      <c r="L18" s="476"/>
      <c r="M18" s="17"/>
      <c r="N18" s="17"/>
      <c r="O18" s="17"/>
      <c r="P18" s="17"/>
      <c r="Q18" s="17"/>
    </row>
    <row r="19" spans="1:17" ht="15" customHeight="1" thickBot="1">
      <c r="A19" s="3" t="s">
        <v>146</v>
      </c>
      <c r="B19" s="5" t="s">
        <v>126</v>
      </c>
      <c r="C19" s="6">
        <v>0</v>
      </c>
      <c r="D19" s="12"/>
      <c r="E19" s="376" t="s">
        <v>170</v>
      </c>
      <c r="F19" s="373"/>
      <c r="G19" s="370">
        <f>SUM(G18)</f>
        <v>0</v>
      </c>
      <c r="H19" s="474"/>
      <c r="I19" s="475"/>
      <c r="J19" s="475"/>
      <c r="K19" s="475"/>
      <c r="L19" s="476"/>
      <c r="M19" s="17"/>
      <c r="N19" s="17"/>
      <c r="O19" s="17"/>
      <c r="P19" s="17"/>
      <c r="Q19" s="17"/>
    </row>
    <row r="20" spans="1:17" ht="30.75" customHeight="1">
      <c r="A20" s="3" t="s">
        <v>226</v>
      </c>
      <c r="B20" s="5" t="s">
        <v>227</v>
      </c>
      <c r="C20" s="6">
        <v>50000</v>
      </c>
      <c r="D20" s="12"/>
      <c r="E20" s="480" t="s">
        <v>220</v>
      </c>
      <c r="F20" s="481"/>
      <c r="G20" s="482"/>
      <c r="H20" s="474"/>
      <c r="I20" s="475"/>
      <c r="J20" s="475"/>
      <c r="K20" s="475"/>
      <c r="L20" s="476"/>
      <c r="M20" s="17"/>
      <c r="N20" s="17"/>
      <c r="O20" s="17"/>
      <c r="P20" s="17"/>
      <c r="Q20" s="17"/>
    </row>
    <row r="21" spans="1:17" ht="14.25" customHeight="1">
      <c r="A21" s="396" t="s">
        <v>148</v>
      </c>
      <c r="B21" s="397" t="s">
        <v>125</v>
      </c>
      <c r="C21" s="6">
        <v>0</v>
      </c>
      <c r="D21" s="12"/>
      <c r="E21" s="3" t="s">
        <v>1</v>
      </c>
      <c r="F21" s="5" t="s">
        <v>129</v>
      </c>
      <c r="G21" s="6">
        <v>820000</v>
      </c>
      <c r="H21" s="474"/>
      <c r="I21" s="475"/>
      <c r="J21" s="475"/>
      <c r="K21" s="475"/>
      <c r="L21" s="476"/>
      <c r="M21" s="17"/>
      <c r="N21" s="17"/>
      <c r="O21" s="17"/>
      <c r="P21" s="17"/>
      <c r="Q21" s="17"/>
    </row>
    <row r="22" spans="1:17" ht="15" customHeight="1" thickBot="1">
      <c r="A22" s="376" t="s">
        <v>109</v>
      </c>
      <c r="B22" s="373"/>
      <c r="C22" s="370">
        <f>SUM(C17:C19)-C20-C21</f>
        <v>5766493</v>
      </c>
      <c r="D22" s="12"/>
      <c r="E22" s="23" t="s">
        <v>261</v>
      </c>
      <c r="F22" s="399" t="s">
        <v>262</v>
      </c>
      <c r="G22" s="6">
        <f>5766493-820000</f>
        <v>4946493</v>
      </c>
      <c r="H22" s="474"/>
      <c r="I22" s="475"/>
      <c r="J22" s="475"/>
      <c r="K22" s="475"/>
      <c r="L22" s="476"/>
      <c r="M22" s="17"/>
      <c r="N22" s="17"/>
      <c r="O22" s="17"/>
      <c r="P22" s="17"/>
      <c r="Q22" s="17"/>
    </row>
    <row r="23" spans="1:17" ht="30.75" customHeight="1" thickBot="1">
      <c r="A23" s="483" t="s">
        <v>218</v>
      </c>
      <c r="B23" s="484"/>
      <c r="C23" s="485"/>
      <c r="D23" s="12"/>
      <c r="E23" s="376" t="s">
        <v>160</v>
      </c>
      <c r="F23" s="369"/>
      <c r="G23" s="370">
        <f>SUM(G21:G22)</f>
        <v>5766493</v>
      </c>
      <c r="H23" s="474"/>
      <c r="I23" s="475"/>
      <c r="J23" s="475"/>
      <c r="K23" s="475"/>
      <c r="L23" s="476"/>
      <c r="M23" s="17"/>
      <c r="N23" s="17"/>
      <c r="O23" s="17"/>
      <c r="P23" s="17"/>
      <c r="Q23" s="17"/>
    </row>
    <row r="24" spans="1:17" ht="15" customHeight="1">
      <c r="A24" s="3" t="s">
        <v>192</v>
      </c>
      <c r="B24" s="1" t="s">
        <v>293</v>
      </c>
      <c r="C24" s="6">
        <v>1638780</v>
      </c>
      <c r="D24" s="12"/>
      <c r="E24" s="377" t="s">
        <v>183</v>
      </c>
      <c r="F24" s="371"/>
      <c r="G24" s="372"/>
      <c r="H24" s="474"/>
      <c r="I24" s="475"/>
      <c r="J24" s="475"/>
      <c r="K24" s="475"/>
      <c r="L24" s="476"/>
      <c r="M24" s="17"/>
      <c r="N24" s="17"/>
      <c r="O24" s="17"/>
      <c r="P24" s="17"/>
      <c r="Q24" s="17"/>
    </row>
    <row r="25" spans="1:17" ht="14.25" customHeight="1">
      <c r="A25" s="3" t="s">
        <v>228</v>
      </c>
      <c r="B25" s="1" t="s">
        <v>229</v>
      </c>
      <c r="C25" s="6">
        <v>0</v>
      </c>
      <c r="D25" s="12"/>
      <c r="E25" s="3" t="s">
        <v>174</v>
      </c>
      <c r="F25" s="1" t="s">
        <v>127</v>
      </c>
      <c r="G25" s="6"/>
      <c r="H25" s="474"/>
      <c r="I25" s="475"/>
      <c r="J25" s="475"/>
      <c r="K25" s="475"/>
      <c r="L25" s="476"/>
      <c r="M25" s="17"/>
      <c r="N25" s="17"/>
      <c r="O25" s="17"/>
      <c r="P25" s="17"/>
      <c r="Q25" s="17"/>
    </row>
    <row r="26" spans="1:17" ht="14.25" customHeight="1">
      <c r="A26" s="3" t="s">
        <v>230</v>
      </c>
      <c r="B26" s="1" t="s">
        <v>231</v>
      </c>
      <c r="C26" s="6">
        <v>0</v>
      </c>
      <c r="D26" s="12"/>
      <c r="E26" s="3" t="s">
        <v>263</v>
      </c>
      <c r="F26" s="1" t="s">
        <v>264</v>
      </c>
      <c r="G26" s="6"/>
      <c r="H26" s="474"/>
      <c r="I26" s="475"/>
      <c r="J26" s="475"/>
      <c r="K26" s="475"/>
      <c r="L26" s="476"/>
      <c r="M26" s="17"/>
      <c r="N26" s="17"/>
      <c r="O26" s="17"/>
      <c r="P26" s="17"/>
      <c r="Q26" s="17"/>
    </row>
    <row r="27" spans="1:17" ht="14.25" customHeight="1" thickBot="1">
      <c r="A27" s="3" t="s">
        <v>232</v>
      </c>
      <c r="B27" s="1" t="s">
        <v>233</v>
      </c>
      <c r="C27" s="6">
        <v>0</v>
      </c>
      <c r="D27" s="12"/>
      <c r="E27" s="376" t="s">
        <v>184</v>
      </c>
      <c r="F27" s="373"/>
      <c r="G27" s="370">
        <f>SUM(G25:G26)</f>
        <v>0</v>
      </c>
      <c r="H27" s="474"/>
      <c r="I27" s="475"/>
      <c r="J27" s="475"/>
      <c r="K27" s="475"/>
      <c r="L27" s="476"/>
      <c r="M27" s="17"/>
      <c r="N27" s="17"/>
      <c r="O27" s="17"/>
      <c r="P27" s="17"/>
      <c r="Q27" s="17"/>
    </row>
    <row r="28" spans="1:17" ht="14.25" customHeight="1" thickBot="1">
      <c r="A28" s="378" t="s">
        <v>109</v>
      </c>
      <c r="B28" s="379"/>
      <c r="C28" s="380">
        <f>SUM(C24:C26)-C27</f>
        <v>1638780</v>
      </c>
      <c r="D28" s="12"/>
      <c r="E28" s="377" t="s">
        <v>169</v>
      </c>
      <c r="F28" s="371"/>
      <c r="G28" s="372"/>
      <c r="H28" s="474"/>
      <c r="I28" s="475"/>
      <c r="J28" s="475"/>
      <c r="K28" s="475"/>
      <c r="L28" s="476"/>
      <c r="M28" s="17"/>
      <c r="N28" s="17"/>
      <c r="O28" s="17"/>
      <c r="P28" s="17"/>
      <c r="Q28" s="17"/>
    </row>
    <row r="29" spans="1:17" ht="14.25" customHeight="1">
      <c r="A29" s="500" t="s">
        <v>110</v>
      </c>
      <c r="B29" s="484"/>
      <c r="C29" s="485"/>
      <c r="D29" s="12"/>
      <c r="E29" s="3" t="s">
        <v>176</v>
      </c>
      <c r="F29" s="1" t="s">
        <v>131</v>
      </c>
      <c r="G29" s="6"/>
      <c r="H29" s="474"/>
      <c r="I29" s="475"/>
      <c r="J29" s="475"/>
      <c r="K29" s="475"/>
      <c r="L29" s="476"/>
      <c r="M29" s="17"/>
      <c r="N29" s="17"/>
      <c r="O29" s="17"/>
      <c r="P29" s="17"/>
      <c r="Q29" s="17"/>
    </row>
    <row r="30" spans="1:17" ht="14.25" customHeight="1" thickBot="1">
      <c r="A30" s="3" t="s">
        <v>234</v>
      </c>
      <c r="B30" s="1" t="s">
        <v>235</v>
      </c>
      <c r="C30" s="6">
        <v>0</v>
      </c>
      <c r="D30" s="12"/>
      <c r="E30" s="376" t="s">
        <v>170</v>
      </c>
      <c r="F30" s="373"/>
      <c r="G30" s="370">
        <f>SUM(G29)</f>
        <v>0</v>
      </c>
      <c r="H30" s="474"/>
      <c r="I30" s="475"/>
      <c r="J30" s="475"/>
      <c r="K30" s="475"/>
      <c r="L30" s="476"/>
      <c r="M30" s="17"/>
      <c r="N30" s="17"/>
      <c r="O30" s="17"/>
      <c r="P30" s="17"/>
      <c r="Q30" s="17"/>
    </row>
    <row r="31" spans="1:17" ht="30.75" customHeight="1">
      <c r="A31" s="3" t="s">
        <v>236</v>
      </c>
      <c r="B31" s="1" t="s">
        <v>237</v>
      </c>
      <c r="C31" s="6">
        <v>0</v>
      </c>
      <c r="D31" s="12"/>
      <c r="E31" s="483" t="s">
        <v>221</v>
      </c>
      <c r="F31" s="484"/>
      <c r="G31" s="485"/>
      <c r="H31" s="474"/>
      <c r="I31" s="475"/>
      <c r="J31" s="475"/>
      <c r="K31" s="475"/>
      <c r="L31" s="476"/>
      <c r="M31" s="17"/>
      <c r="N31" s="17"/>
      <c r="O31" s="17"/>
      <c r="P31" s="17"/>
      <c r="Q31" s="17"/>
    </row>
    <row r="32" spans="1:17" ht="14.25" customHeight="1">
      <c r="A32" s="3" t="s">
        <v>238</v>
      </c>
      <c r="B32" s="1" t="s">
        <v>239</v>
      </c>
      <c r="C32" s="6">
        <v>0</v>
      </c>
      <c r="D32" s="12"/>
      <c r="E32" s="3" t="s">
        <v>265</v>
      </c>
      <c r="F32" s="1" t="s">
        <v>266</v>
      </c>
      <c r="G32" s="6">
        <v>1638780</v>
      </c>
      <c r="H32" s="474"/>
      <c r="I32" s="475"/>
      <c r="J32" s="475"/>
      <c r="K32" s="475"/>
      <c r="L32" s="476"/>
      <c r="M32" s="17"/>
      <c r="N32" s="17"/>
      <c r="O32" s="17"/>
      <c r="P32" s="17"/>
      <c r="Q32" s="17"/>
    </row>
    <row r="33" spans="1:17" ht="14.25" customHeight="1">
      <c r="A33" s="3" t="s">
        <v>240</v>
      </c>
      <c r="B33" s="1" t="s">
        <v>241</v>
      </c>
      <c r="C33" s="6">
        <v>0</v>
      </c>
      <c r="D33" s="12"/>
      <c r="E33" s="3" t="s">
        <v>267</v>
      </c>
      <c r="F33" s="1" t="s">
        <v>268</v>
      </c>
      <c r="G33" s="6"/>
      <c r="H33" s="474"/>
      <c r="I33" s="475"/>
      <c r="J33" s="475"/>
      <c r="K33" s="475"/>
      <c r="L33" s="476"/>
      <c r="M33" s="17"/>
      <c r="N33" s="17"/>
      <c r="O33" s="17"/>
      <c r="P33" s="17"/>
      <c r="Q33" s="17"/>
    </row>
    <row r="34" spans="1:17" ht="14.25" customHeight="1">
      <c r="A34" s="23" t="s">
        <v>242</v>
      </c>
      <c r="B34" s="398" t="s">
        <v>243</v>
      </c>
      <c r="C34" s="6">
        <v>0</v>
      </c>
      <c r="D34" s="12"/>
      <c r="E34" s="3" t="s">
        <v>269</v>
      </c>
      <c r="F34" s="1" t="s">
        <v>270</v>
      </c>
      <c r="G34" s="6"/>
      <c r="H34" s="474"/>
      <c r="I34" s="475"/>
      <c r="J34" s="475"/>
      <c r="K34" s="475"/>
      <c r="L34" s="476"/>
      <c r="M34" s="17"/>
      <c r="N34" s="17"/>
      <c r="O34" s="17"/>
      <c r="P34" s="17"/>
      <c r="Q34" s="17"/>
    </row>
    <row r="35" spans="1:12" s="17" customFormat="1" ht="15" customHeight="1" thickBot="1">
      <c r="A35" s="3" t="s">
        <v>158</v>
      </c>
      <c r="B35" s="1" t="s">
        <v>39</v>
      </c>
      <c r="C35" s="6">
        <v>0</v>
      </c>
      <c r="D35" s="12"/>
      <c r="E35" s="376" t="s">
        <v>160</v>
      </c>
      <c r="F35" s="369"/>
      <c r="G35" s="370">
        <f>SUM(G32:G34)</f>
        <v>1638780</v>
      </c>
      <c r="H35" s="474"/>
      <c r="I35" s="475"/>
      <c r="J35" s="475"/>
      <c r="K35" s="475"/>
      <c r="L35" s="476"/>
    </row>
    <row r="36" spans="1:12" s="17" customFormat="1" ht="14.25" customHeight="1">
      <c r="A36" s="3" t="s">
        <v>244</v>
      </c>
      <c r="B36" s="1" t="s">
        <v>245</v>
      </c>
      <c r="C36" s="6">
        <v>0</v>
      </c>
      <c r="D36" s="12"/>
      <c r="E36" s="377" t="s">
        <v>183</v>
      </c>
      <c r="F36" s="371"/>
      <c r="G36" s="372"/>
      <c r="H36" s="474"/>
      <c r="I36" s="475"/>
      <c r="J36" s="475"/>
      <c r="K36" s="475"/>
      <c r="L36" s="476"/>
    </row>
    <row r="37" spans="1:17" ht="14.25" customHeight="1" thickBot="1">
      <c r="A37" s="376" t="s">
        <v>111</v>
      </c>
      <c r="B37" s="373"/>
      <c r="C37" s="370">
        <f>SUM(C30:C35)-C36</f>
        <v>0</v>
      </c>
      <c r="D37" s="12"/>
      <c r="E37" s="3" t="s">
        <v>271</v>
      </c>
      <c r="F37" s="1" t="s">
        <v>272</v>
      </c>
      <c r="G37" s="6"/>
      <c r="H37" s="474"/>
      <c r="I37" s="475"/>
      <c r="J37" s="475"/>
      <c r="K37" s="475"/>
      <c r="L37" s="476"/>
      <c r="M37" s="17"/>
      <c r="N37" s="17"/>
      <c r="O37" s="17"/>
      <c r="P37" s="17"/>
      <c r="Q37" s="17"/>
    </row>
    <row r="38" spans="1:17" ht="14.25" customHeight="1">
      <c r="A38" s="384"/>
      <c r="B38" s="385"/>
      <c r="C38" s="386"/>
      <c r="D38" s="12"/>
      <c r="E38" s="3" t="s">
        <v>273</v>
      </c>
      <c r="F38" s="1" t="s">
        <v>274</v>
      </c>
      <c r="G38" s="6"/>
      <c r="H38" s="474"/>
      <c r="I38" s="475"/>
      <c r="J38" s="475"/>
      <c r="K38" s="475"/>
      <c r="L38" s="476"/>
      <c r="M38" s="17"/>
      <c r="N38" s="17"/>
      <c r="O38" s="17"/>
      <c r="P38" s="17"/>
      <c r="Q38" s="17"/>
    </row>
    <row r="39" spans="1:12" ht="14.25" customHeight="1">
      <c r="A39" s="388"/>
      <c r="B39" s="374"/>
      <c r="C39" s="375"/>
      <c r="D39" s="12"/>
      <c r="E39" s="3" t="s">
        <v>275</v>
      </c>
      <c r="F39" s="1" t="s">
        <v>276</v>
      </c>
      <c r="G39" s="6"/>
      <c r="H39" s="474"/>
      <c r="I39" s="475"/>
      <c r="J39" s="475"/>
      <c r="K39" s="475"/>
      <c r="L39" s="476"/>
    </row>
    <row r="40" spans="1:12" ht="14.25" customHeight="1" thickBot="1">
      <c r="A40" s="388"/>
      <c r="B40" s="374"/>
      <c r="C40" s="375"/>
      <c r="D40" s="12"/>
      <c r="E40" s="378" t="s">
        <v>184</v>
      </c>
      <c r="F40" s="379"/>
      <c r="G40" s="380">
        <f>SUM(G37:G39)</f>
        <v>0</v>
      </c>
      <c r="H40" s="474"/>
      <c r="I40" s="475"/>
      <c r="J40" s="475"/>
      <c r="K40" s="475"/>
      <c r="L40" s="476"/>
    </row>
    <row r="41" spans="1:12" ht="14.25" customHeight="1">
      <c r="A41" s="388"/>
      <c r="B41" s="374"/>
      <c r="C41" s="375"/>
      <c r="D41" s="12"/>
      <c r="E41" s="377" t="s">
        <v>169</v>
      </c>
      <c r="F41" s="371"/>
      <c r="G41" s="372"/>
      <c r="H41" s="474"/>
      <c r="I41" s="475"/>
      <c r="J41" s="475"/>
      <c r="K41" s="475"/>
      <c r="L41" s="476"/>
    </row>
    <row r="42" spans="1:12" ht="14.25" customHeight="1">
      <c r="A42" s="388"/>
      <c r="B42" s="374"/>
      <c r="C42" s="375"/>
      <c r="D42" s="12"/>
      <c r="E42" s="3" t="s">
        <v>277</v>
      </c>
      <c r="F42" s="1" t="s">
        <v>278</v>
      </c>
      <c r="G42" s="6"/>
      <c r="H42" s="474"/>
      <c r="I42" s="475"/>
      <c r="J42" s="475"/>
      <c r="K42" s="475"/>
      <c r="L42" s="476"/>
    </row>
    <row r="43" spans="1:12" ht="14.25" customHeight="1" thickBot="1">
      <c r="A43" s="381"/>
      <c r="B43" s="382"/>
      <c r="C43" s="383"/>
      <c r="D43" s="12"/>
      <c r="E43" s="376" t="s">
        <v>170</v>
      </c>
      <c r="F43" s="373"/>
      <c r="G43" s="370">
        <f>SUM(G42)</f>
        <v>0</v>
      </c>
      <c r="H43" s="474"/>
      <c r="I43" s="475"/>
      <c r="J43" s="475"/>
      <c r="K43" s="475"/>
      <c r="L43" s="476"/>
    </row>
    <row r="44" spans="1:12" ht="14.25" customHeight="1" thickBot="1">
      <c r="A44" s="498" t="s">
        <v>28</v>
      </c>
      <c r="B44" s="499"/>
      <c r="C44" s="22">
        <f>C15+C22+C28+C37</f>
        <v>16718970</v>
      </c>
      <c r="D44" s="4"/>
      <c r="E44" s="501" t="s">
        <v>28</v>
      </c>
      <c r="F44" s="502"/>
      <c r="G44" s="22">
        <f>G11+G16+G19+G23+G27+G30+G35+G40+G43</f>
        <v>16718970</v>
      </c>
      <c r="H44" s="477"/>
      <c r="I44" s="478"/>
      <c r="J44" s="478"/>
      <c r="K44" s="478"/>
      <c r="L44" s="479"/>
    </row>
    <row r="45" ht="14.25" customHeight="1"/>
    <row r="46" ht="14.25" customHeight="1">
      <c r="A46" s="18" t="s">
        <v>31</v>
      </c>
    </row>
    <row r="47" ht="14.25" customHeight="1"/>
    <row r="48" ht="14.25" customHeight="1"/>
    <row r="49" ht="18.75" customHeight="1"/>
    <row r="50" spans="5:7" ht="10.5">
      <c r="E50" s="17"/>
      <c r="F50" s="17"/>
      <c r="G50" s="17"/>
    </row>
    <row r="54" spans="1:3" ht="10.5">
      <c r="A54" s="17"/>
      <c r="B54" s="20"/>
      <c r="C54" s="17"/>
    </row>
    <row r="55" spans="1:3" ht="10.5">
      <c r="A55" s="17"/>
      <c r="B55" s="20"/>
      <c r="C55" s="17"/>
    </row>
  </sheetData>
  <sheetProtection password="EA98" sheet="1" formatColumns="0" selectLockedCells="1"/>
  <mergeCells count="16">
    <mergeCell ref="H3:L3"/>
    <mergeCell ref="A29:C29"/>
    <mergeCell ref="E31:G31"/>
    <mergeCell ref="A1:E1"/>
    <mergeCell ref="E2:G2"/>
    <mergeCell ref="A3:F3"/>
    <mergeCell ref="A44:B44"/>
    <mergeCell ref="E44:F44"/>
    <mergeCell ref="H17:L44"/>
    <mergeCell ref="H4:L14"/>
    <mergeCell ref="A6:C6"/>
    <mergeCell ref="E6:G6"/>
    <mergeCell ref="H15:L16"/>
    <mergeCell ref="A16:C16"/>
    <mergeCell ref="E20:G20"/>
    <mergeCell ref="A23:C23"/>
  </mergeCells>
  <dataValidations count="2">
    <dataValidation type="whole" allowBlank="1" showInputMessage="1" showErrorMessage="1" errorTitle="ERRORE NEL DATO IMMESSO" error="INSERIRE SOLO NUMERI INTERI" sqref="G43 G35 G19 G16 G11 C28 C22 C15 C37:C43 G23 G27 G30 G40">
      <formula1>-999999999999</formula1>
      <formula2>999999999999</formula2>
    </dataValidation>
    <dataValidation type="whole" allowBlank="1" showInputMessage="1" showErrorMessage="1" errorTitle="ERRORE NEL DATO IMMESSO" error="INSERIRE SOLO NUMERI INTERI POSITIVI" sqref="G37:G39 G32:G34 G13:G15 C30:C36 C7:C14 G21:G22 G25:G26 G18 C17:C21 G29 C24:C27 G7:G10 G42">
      <formula1>0</formula1>
      <formula2>999999999999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Utente</cp:lastModifiedBy>
  <cp:lastPrinted>2011-05-26T15:05:54Z</cp:lastPrinted>
  <dcterms:created xsi:type="dcterms:W3CDTF">1998-10-29T14:18:41Z</dcterms:created>
  <dcterms:modified xsi:type="dcterms:W3CDTF">2011-06-08T11:21:49Z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